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eshi\Desktop\"/>
    </mc:Choice>
  </mc:AlternateContent>
  <bookViews>
    <workbookView xWindow="0" yWindow="0" windowWidth="28770" windowHeight="12375"/>
  </bookViews>
  <sheets>
    <sheet name="【２３日プレ大会予選】" sheetId="1" r:id="rId1"/>
    <sheet name="【２３日プレ大会順位リーグ】" sheetId="2" r:id="rId2"/>
    <sheet name="【２４日本大会予選】 " sheetId="3" r:id="rId3"/>
    <sheet name="【２５日本大会順位別トーナメント・リーグ】" sheetId="4" r:id="rId4"/>
  </sheets>
  <definedNames>
    <definedName name="_xlnm.Print_Area" localSheetId="1">【２３日プレ大会順位リーグ】!$A$1:$AD$29</definedName>
    <definedName name="_xlnm.Print_Area" localSheetId="0">【２３日プレ大会予選】!$A$1:$AA$33</definedName>
    <definedName name="_xlnm.Print_Area" localSheetId="2">'【２４日本大会予選】 '!$A$1:$AD$29</definedName>
    <definedName name="_xlnm.Print_Area" localSheetId="3">【２５日本大会順位別トーナメント・リーグ】!$A$1:$AF$38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P34" i="4"/>
  <c r="N34" i="4"/>
  <c r="L34" i="4"/>
  <c r="J34" i="4"/>
  <c r="H34" i="4"/>
  <c r="F34" i="4"/>
  <c r="Q33" i="4"/>
  <c r="M34" i="4" s="1"/>
  <c r="L33" i="4"/>
  <c r="J33" i="4"/>
  <c r="H33" i="4"/>
  <c r="F33" i="4"/>
  <c r="Q32" i="4"/>
  <c r="M32" i="4"/>
  <c r="H32" i="4"/>
  <c r="Z32" i="4" s="1"/>
  <c r="F32" i="4"/>
  <c r="Y32" i="4" s="1"/>
  <c r="Z31" i="4"/>
  <c r="Y31" i="4"/>
  <c r="Q31" i="4"/>
  <c r="E34" i="4" s="1"/>
  <c r="M31" i="4"/>
  <c r="E33" i="4" s="1"/>
  <c r="I31" i="4"/>
  <c r="Q30" i="4"/>
  <c r="M30" i="4"/>
  <c r="I30" i="4"/>
  <c r="E30" i="4"/>
  <c r="AV28" i="3"/>
  <c r="AU28" i="3"/>
  <c r="P28" i="3"/>
  <c r="N28" i="3"/>
  <c r="L28" i="3"/>
  <c r="J28" i="3"/>
  <c r="H28" i="3"/>
  <c r="AN28" i="3" s="1"/>
  <c r="F28" i="3"/>
  <c r="AM28" i="3" s="1"/>
  <c r="AR28" i="3" s="1"/>
  <c r="AV27" i="3"/>
  <c r="AU27" i="3"/>
  <c r="Q27" i="3"/>
  <c r="L27" i="3"/>
  <c r="J27" i="3"/>
  <c r="H27" i="3"/>
  <c r="F27" i="3"/>
  <c r="AM27" i="3" s="1"/>
  <c r="AR27" i="3" s="1"/>
  <c r="AV26" i="3"/>
  <c r="AU26" i="3"/>
  <c r="Q26" i="3"/>
  <c r="M26" i="3"/>
  <c r="I27" i="3" s="1"/>
  <c r="H26" i="3"/>
  <c r="AN26" i="3" s="1"/>
  <c r="F26" i="3"/>
  <c r="AM26" i="3" s="1"/>
  <c r="AR26" i="3" s="1"/>
  <c r="AV25" i="3"/>
  <c r="AU25" i="3"/>
  <c r="AN25" i="3"/>
  <c r="AM25" i="3"/>
  <c r="AR25" i="3" s="1"/>
  <c r="Q25" i="3"/>
  <c r="M25" i="3"/>
  <c r="E27" i="3" s="1"/>
  <c r="I25" i="3"/>
  <c r="Q24" i="3"/>
  <c r="M24" i="3"/>
  <c r="I24" i="3"/>
  <c r="E24" i="3"/>
  <c r="AV20" i="3"/>
  <c r="AU20" i="3"/>
  <c r="P20" i="3"/>
  <c r="N20" i="3"/>
  <c r="L20" i="3"/>
  <c r="J20" i="3"/>
  <c r="H20" i="3"/>
  <c r="F20" i="3"/>
  <c r="AM20" i="3" s="1"/>
  <c r="AR20" i="3" s="1"/>
  <c r="AV19" i="3"/>
  <c r="AU19" i="3"/>
  <c r="Q19" i="3"/>
  <c r="L19" i="3"/>
  <c r="J19" i="3"/>
  <c r="H19" i="3"/>
  <c r="F19" i="3"/>
  <c r="AM19" i="3" s="1"/>
  <c r="AR19" i="3" s="1"/>
  <c r="AV18" i="3"/>
  <c r="AU18" i="3"/>
  <c r="Q18" i="3"/>
  <c r="M18" i="3"/>
  <c r="I19" i="3" s="1"/>
  <c r="H18" i="3"/>
  <c r="AN18" i="3" s="1"/>
  <c r="F18" i="3"/>
  <c r="AM18" i="3" s="1"/>
  <c r="AR18" i="3" s="1"/>
  <c r="AV17" i="3"/>
  <c r="AU17" i="3"/>
  <c r="AN17" i="3"/>
  <c r="AM17" i="3"/>
  <c r="AR17" i="3" s="1"/>
  <c r="Q17" i="3"/>
  <c r="M17" i="3"/>
  <c r="E19" i="3" s="1"/>
  <c r="I17" i="3"/>
  <c r="Q16" i="3"/>
  <c r="M16" i="3"/>
  <c r="I16" i="3"/>
  <c r="E16" i="3"/>
  <c r="AV12" i="3"/>
  <c r="AU12" i="3"/>
  <c r="P12" i="3"/>
  <c r="N12" i="3"/>
  <c r="L12" i="3"/>
  <c r="J12" i="3"/>
  <c r="AV11" i="3"/>
  <c r="AU11" i="3"/>
  <c r="Q11" i="3"/>
  <c r="L11" i="3"/>
  <c r="AN11" i="3" s="1"/>
  <c r="J11" i="3"/>
  <c r="AM11" i="3" s="1"/>
  <c r="AR11" i="3" s="1"/>
  <c r="AV10" i="3"/>
  <c r="AU10" i="3"/>
  <c r="AN10" i="3"/>
  <c r="AM10" i="3"/>
  <c r="AR10" i="3" s="1"/>
  <c r="Q10" i="3"/>
  <c r="M10" i="3"/>
  <c r="AV9" i="3"/>
  <c r="AU9" i="3"/>
  <c r="AN9" i="3"/>
  <c r="AM9" i="3"/>
  <c r="AR9" i="3" s="1"/>
  <c r="Q9" i="3"/>
  <c r="E12" i="3" s="1"/>
  <c r="M9" i="3"/>
  <c r="E11" i="3" s="1"/>
  <c r="I9" i="3"/>
  <c r="Q8" i="3"/>
  <c r="M8" i="3"/>
  <c r="I8" i="3"/>
  <c r="E8" i="3"/>
  <c r="AV28" i="2"/>
  <c r="AU28" i="2"/>
  <c r="P28" i="2"/>
  <c r="N28" i="2"/>
  <c r="L28" i="2"/>
  <c r="J28" i="2"/>
  <c r="H28" i="2"/>
  <c r="F28" i="2"/>
  <c r="AM28" i="2" s="1"/>
  <c r="AR28" i="2" s="1"/>
  <c r="AV27" i="2"/>
  <c r="AU27" i="2"/>
  <c r="Q27" i="2"/>
  <c r="L27" i="2"/>
  <c r="J27" i="2"/>
  <c r="H27" i="2"/>
  <c r="F27" i="2"/>
  <c r="AM27" i="2" s="1"/>
  <c r="AR27" i="2" s="1"/>
  <c r="AV26" i="2"/>
  <c r="AU26" i="2"/>
  <c r="Q26" i="2"/>
  <c r="M26" i="2"/>
  <c r="H26" i="2"/>
  <c r="AN26" i="2" s="1"/>
  <c r="F26" i="2"/>
  <c r="AM26" i="2" s="1"/>
  <c r="AR26" i="2" s="1"/>
  <c r="AV25" i="2"/>
  <c r="AU25" i="2"/>
  <c r="AN25" i="2"/>
  <c r="AM25" i="2"/>
  <c r="AR25" i="2" s="1"/>
  <c r="Q25" i="2"/>
  <c r="M25" i="2"/>
  <c r="I25" i="2"/>
  <c r="Q24" i="2"/>
  <c r="M24" i="2"/>
  <c r="I24" i="2"/>
  <c r="E24" i="2"/>
  <c r="AV20" i="2"/>
  <c r="AU20" i="2"/>
  <c r="P20" i="2"/>
  <c r="N20" i="2"/>
  <c r="L20" i="2"/>
  <c r="J20" i="2"/>
  <c r="H20" i="2"/>
  <c r="AN20" i="2" s="1"/>
  <c r="F20" i="2"/>
  <c r="AV19" i="2"/>
  <c r="AU19" i="2"/>
  <c r="Q19" i="2"/>
  <c r="L19" i="2"/>
  <c r="J19" i="2"/>
  <c r="H19" i="2"/>
  <c r="F19" i="2"/>
  <c r="AV18" i="2"/>
  <c r="AU18" i="2"/>
  <c r="Q18" i="2"/>
  <c r="M18" i="2"/>
  <c r="H18" i="2"/>
  <c r="AN18" i="2" s="1"/>
  <c r="F18" i="2"/>
  <c r="AM18" i="2" s="1"/>
  <c r="AR18" i="2" s="1"/>
  <c r="AV17" i="2"/>
  <c r="AU17" i="2"/>
  <c r="AN17" i="2"/>
  <c r="AM17" i="2"/>
  <c r="AR17" i="2" s="1"/>
  <c r="Q17" i="2"/>
  <c r="M17" i="2"/>
  <c r="E19" i="2" s="1"/>
  <c r="I17" i="2"/>
  <c r="Q16" i="2"/>
  <c r="M16" i="2"/>
  <c r="I16" i="2"/>
  <c r="E16" i="2"/>
  <c r="AV12" i="2"/>
  <c r="AU12" i="2"/>
  <c r="P12" i="2"/>
  <c r="N12" i="2"/>
  <c r="L12" i="2"/>
  <c r="J12" i="2"/>
  <c r="AV11" i="2"/>
  <c r="AU11" i="2"/>
  <c r="Q11" i="2"/>
  <c r="L11" i="2"/>
  <c r="AN11" i="2" s="1"/>
  <c r="J11" i="2"/>
  <c r="AM11" i="2" s="1"/>
  <c r="AR11" i="2" s="1"/>
  <c r="AV10" i="2"/>
  <c r="AU10" i="2"/>
  <c r="AN10" i="2"/>
  <c r="AM10" i="2"/>
  <c r="AR10" i="2" s="1"/>
  <c r="Q10" i="2"/>
  <c r="I12" i="2" s="1"/>
  <c r="M10" i="2"/>
  <c r="AV9" i="2"/>
  <c r="AU9" i="2"/>
  <c r="AN9" i="2"/>
  <c r="AM9" i="2"/>
  <c r="AR9" i="2" s="1"/>
  <c r="Q9" i="2"/>
  <c r="E12" i="2" s="1"/>
  <c r="M9" i="2"/>
  <c r="E11" i="2" s="1"/>
  <c r="I9" i="2"/>
  <c r="Q8" i="2"/>
  <c r="M8" i="2"/>
  <c r="I8" i="2"/>
  <c r="E8" i="2"/>
  <c r="AI32" i="1"/>
  <c r="L32" i="1"/>
  <c r="J32" i="1"/>
  <c r="H32" i="1"/>
  <c r="F32" i="1"/>
  <c r="AI31" i="1"/>
  <c r="M31" i="1"/>
  <c r="I32" i="1" s="1"/>
  <c r="H31" i="1"/>
  <c r="V31" i="1" s="1"/>
  <c r="F31" i="1"/>
  <c r="U31" i="1" s="1"/>
  <c r="AI30" i="1"/>
  <c r="V30" i="1"/>
  <c r="U30" i="1"/>
  <c r="I30" i="1"/>
  <c r="T30" i="1" s="1"/>
  <c r="M29" i="1"/>
  <c r="I29" i="1"/>
  <c r="E29" i="1"/>
  <c r="AI25" i="1"/>
  <c r="L25" i="1"/>
  <c r="J25" i="1"/>
  <c r="H25" i="1"/>
  <c r="V25" i="1" s="1"/>
  <c r="F25" i="1"/>
  <c r="AI24" i="1"/>
  <c r="M24" i="1"/>
  <c r="I25" i="1" s="1"/>
  <c r="H24" i="1"/>
  <c r="V24" i="1" s="1"/>
  <c r="F24" i="1"/>
  <c r="U24" i="1" s="1"/>
  <c r="AI23" i="1"/>
  <c r="V23" i="1"/>
  <c r="U23" i="1"/>
  <c r="M23" i="1"/>
  <c r="I23" i="1"/>
  <c r="M22" i="1"/>
  <c r="I22" i="1"/>
  <c r="E22" i="1"/>
  <c r="AI18" i="1"/>
  <c r="L18" i="1"/>
  <c r="J18" i="1"/>
  <c r="H18" i="1"/>
  <c r="F18" i="1"/>
  <c r="AI17" i="1"/>
  <c r="M17" i="1"/>
  <c r="H17" i="1"/>
  <c r="V17" i="1" s="1"/>
  <c r="F17" i="1"/>
  <c r="U17" i="1" s="1"/>
  <c r="AI16" i="1"/>
  <c r="V16" i="1"/>
  <c r="U16" i="1"/>
  <c r="M16" i="1"/>
  <c r="I16" i="1"/>
  <c r="M15" i="1"/>
  <c r="I15" i="1"/>
  <c r="E15" i="1"/>
  <c r="AI11" i="1"/>
  <c r="L11" i="1"/>
  <c r="J11" i="1"/>
  <c r="H11" i="1"/>
  <c r="F11" i="1"/>
  <c r="U11" i="1" s="1"/>
  <c r="AE11" i="1" s="1"/>
  <c r="AI10" i="1"/>
  <c r="M10" i="1"/>
  <c r="H10" i="1"/>
  <c r="V10" i="1" s="1"/>
  <c r="F10" i="1"/>
  <c r="U10" i="1" s="1"/>
  <c r="AI9" i="1"/>
  <c r="V9" i="1"/>
  <c r="U9" i="1"/>
  <c r="T9" i="1"/>
  <c r="M9" i="1"/>
  <c r="I9" i="1"/>
  <c r="M8" i="1"/>
  <c r="I8" i="1"/>
  <c r="E8" i="1"/>
  <c r="X33" i="4" l="1"/>
  <c r="AE9" i="1"/>
  <c r="V11" i="1"/>
  <c r="E18" i="1"/>
  <c r="S18" i="1" s="1"/>
  <c r="U18" i="1"/>
  <c r="AE18" i="1" s="1"/>
  <c r="AM12" i="2"/>
  <c r="AR12" i="2" s="1"/>
  <c r="E20" i="2"/>
  <c r="I20" i="2"/>
  <c r="AL20" i="2" s="1"/>
  <c r="E28" i="2"/>
  <c r="AN19" i="3"/>
  <c r="E28" i="3"/>
  <c r="AN27" i="3"/>
  <c r="Z33" i="4"/>
  <c r="E10" i="1"/>
  <c r="I11" i="1"/>
  <c r="V18" i="1"/>
  <c r="E25" i="1"/>
  <c r="U25" i="1"/>
  <c r="AE25" i="1" s="1"/>
  <c r="AN12" i="2"/>
  <c r="I11" i="3"/>
  <c r="AK11" i="3" s="1"/>
  <c r="AN12" i="3"/>
  <c r="I33" i="4"/>
  <c r="E11" i="1"/>
  <c r="I18" i="1"/>
  <c r="AL25" i="2"/>
  <c r="E32" i="4"/>
  <c r="I34" i="4"/>
  <c r="Y34" i="4"/>
  <c r="Y33" i="4"/>
  <c r="W31" i="4"/>
  <c r="I28" i="3"/>
  <c r="I20" i="3"/>
  <c r="E20" i="3"/>
  <c r="I12" i="3"/>
  <c r="M28" i="2"/>
  <c r="I28" i="2"/>
  <c r="I27" i="2"/>
  <c r="AK27" i="2" s="1"/>
  <c r="E27" i="2"/>
  <c r="M20" i="2"/>
  <c r="M12" i="2"/>
  <c r="AL12" i="2" s="1"/>
  <c r="I11" i="2"/>
  <c r="V32" i="1"/>
  <c r="U32" i="1"/>
  <c r="AE32" i="1" s="1"/>
  <c r="E32" i="1"/>
  <c r="T32" i="1" s="1"/>
  <c r="AE24" i="1"/>
  <c r="T16" i="1"/>
  <c r="AE17" i="1"/>
  <c r="AE10" i="1"/>
  <c r="AM12" i="3"/>
  <c r="AR12" i="3" s="1"/>
  <c r="AL19" i="3"/>
  <c r="E10" i="2"/>
  <c r="AK10" i="2" s="1"/>
  <c r="E18" i="2"/>
  <c r="AK18" i="2" s="1"/>
  <c r="AK25" i="2"/>
  <c r="E26" i="2"/>
  <c r="AK26" i="2" s="1"/>
  <c r="AL11" i="2"/>
  <c r="AM19" i="2"/>
  <c r="AR19" i="2" s="1"/>
  <c r="I19" i="2"/>
  <c r="AL19" i="2" s="1"/>
  <c r="AM20" i="2"/>
  <c r="AR20" i="2" s="1"/>
  <c r="AL27" i="2"/>
  <c r="U25" i="2"/>
  <c r="W25" i="2" s="1"/>
  <c r="AQ25" i="2" s="1"/>
  <c r="AN27" i="2"/>
  <c r="AN28" i="2"/>
  <c r="T10" i="1"/>
  <c r="S10" i="1"/>
  <c r="E24" i="1"/>
  <c r="S23" i="1"/>
  <c r="AE23" i="1"/>
  <c r="S25" i="1"/>
  <c r="T25" i="1"/>
  <c r="AK11" i="2"/>
  <c r="M20" i="3"/>
  <c r="E26" i="3"/>
  <c r="AK25" i="3"/>
  <c r="X34" i="4"/>
  <c r="W34" i="4"/>
  <c r="X32" i="4"/>
  <c r="U32" i="4" s="1"/>
  <c r="W32" i="4"/>
  <c r="W33" i="4"/>
  <c r="U33" i="4" s="1"/>
  <c r="S11" i="1"/>
  <c r="T11" i="1"/>
  <c r="S9" i="1"/>
  <c r="Q9" i="1" s="1"/>
  <c r="E17" i="1"/>
  <c r="S16" i="1"/>
  <c r="Q16" i="1" s="1"/>
  <c r="AE16" i="1"/>
  <c r="T23" i="1"/>
  <c r="E31" i="1"/>
  <c r="S30" i="1"/>
  <c r="Q30" i="1" s="1"/>
  <c r="AL9" i="2"/>
  <c r="AK9" i="2"/>
  <c r="AL17" i="2"/>
  <c r="AK17" i="2"/>
  <c r="AN19" i="2"/>
  <c r="AP25" i="2"/>
  <c r="AS25" i="2" s="1"/>
  <c r="AL26" i="2"/>
  <c r="AL28" i="2"/>
  <c r="AL25" i="3"/>
  <c r="AK27" i="3"/>
  <c r="AL27" i="3"/>
  <c r="U27" i="3" s="1"/>
  <c r="E10" i="3"/>
  <c r="AK9" i="3"/>
  <c r="AL9" i="3"/>
  <c r="M12" i="3"/>
  <c r="AL12" i="3" s="1"/>
  <c r="AK12" i="3"/>
  <c r="E18" i="3"/>
  <c r="AK17" i="3"/>
  <c r="AL17" i="3"/>
  <c r="U17" i="3" s="1"/>
  <c r="AK19" i="3"/>
  <c r="U19" i="3" s="1"/>
  <c r="AN20" i="3"/>
  <c r="M28" i="3"/>
  <c r="AK28" i="3" s="1"/>
  <c r="X31" i="4"/>
  <c r="U31" i="4" s="1"/>
  <c r="Z34" i="4"/>
  <c r="Q11" i="1" l="1"/>
  <c r="AK20" i="3"/>
  <c r="AL11" i="3"/>
  <c r="U11" i="3" s="1"/>
  <c r="W11" i="3" s="1"/>
  <c r="AK28" i="2"/>
  <c r="S32" i="1"/>
  <c r="T18" i="1"/>
  <c r="AK12" i="2"/>
  <c r="U12" i="2" s="1"/>
  <c r="AK20" i="2"/>
  <c r="U25" i="3"/>
  <c r="Q10" i="1"/>
  <c r="AC11" i="1" s="1"/>
  <c r="AA33" i="4"/>
  <c r="U34" i="4"/>
  <c r="U12" i="3"/>
  <c r="W12" i="3" s="1"/>
  <c r="AL20" i="3"/>
  <c r="U9" i="3"/>
  <c r="W9" i="3" s="1"/>
  <c r="U27" i="2"/>
  <c r="W27" i="2" s="1"/>
  <c r="AQ27" i="2" s="1"/>
  <c r="AP27" i="2"/>
  <c r="AS27" i="2" s="1"/>
  <c r="U28" i="2"/>
  <c r="AP28" i="2" s="1"/>
  <c r="AS28" i="2" s="1"/>
  <c r="U26" i="2"/>
  <c r="AP26" i="2" s="1"/>
  <c r="AS26" i="2" s="1"/>
  <c r="U20" i="2"/>
  <c r="W20" i="2" s="1"/>
  <c r="AQ20" i="2" s="1"/>
  <c r="AK19" i="2"/>
  <c r="U19" i="2" s="1"/>
  <c r="U17" i="2"/>
  <c r="W17" i="2" s="1"/>
  <c r="AQ17" i="2" s="1"/>
  <c r="AL18" i="2"/>
  <c r="U18" i="2" s="1"/>
  <c r="U11" i="2"/>
  <c r="W11" i="2" s="1"/>
  <c r="AQ11" i="2" s="1"/>
  <c r="AL10" i="2"/>
  <c r="U10" i="2" s="1"/>
  <c r="U9" i="2"/>
  <c r="W9" i="2" s="1"/>
  <c r="AQ9" i="2" s="1"/>
  <c r="AE30" i="1"/>
  <c r="AE31" i="1"/>
  <c r="Q32" i="1"/>
  <c r="W32" i="1" s="1"/>
  <c r="Q25" i="1"/>
  <c r="Q23" i="1"/>
  <c r="W23" i="1" s="1"/>
  <c r="Q18" i="1"/>
  <c r="W18" i="1" s="1"/>
  <c r="AL28" i="3"/>
  <c r="U28" i="3" s="1"/>
  <c r="AP28" i="3" s="1"/>
  <c r="AS28" i="3" s="1"/>
  <c r="AA32" i="4"/>
  <c r="AA31" i="4"/>
  <c r="AP27" i="3"/>
  <c r="AS27" i="3" s="1"/>
  <c r="W27" i="3"/>
  <c r="AQ27" i="3" s="1"/>
  <c r="W17" i="3"/>
  <c r="AL18" i="3"/>
  <c r="AK18" i="3"/>
  <c r="AL10" i="3"/>
  <c r="AK10" i="3"/>
  <c r="W30" i="1"/>
  <c r="T31" i="1"/>
  <c r="S31" i="1"/>
  <c r="W11" i="1"/>
  <c r="AC9" i="1"/>
  <c r="W9" i="1"/>
  <c r="W19" i="3"/>
  <c r="W25" i="1"/>
  <c r="W16" i="1"/>
  <c r="T17" i="1"/>
  <c r="S17" i="1"/>
  <c r="AA34" i="4"/>
  <c r="AP25" i="3"/>
  <c r="AS25" i="3" s="1"/>
  <c r="W25" i="3"/>
  <c r="AQ25" i="3" s="1"/>
  <c r="AL26" i="3"/>
  <c r="AK26" i="3"/>
  <c r="T24" i="1"/>
  <c r="S24" i="1"/>
  <c r="W10" i="1"/>
  <c r="W12" i="2" l="1"/>
  <c r="AQ12" i="2" s="1"/>
  <c r="AP12" i="2"/>
  <c r="AS12" i="2" s="1"/>
  <c r="W28" i="2"/>
  <c r="AQ28" i="2" s="1"/>
  <c r="AD11" i="1"/>
  <c r="AF11" i="1" s="1"/>
  <c r="U20" i="3"/>
  <c r="AC10" i="1"/>
  <c r="W26" i="2"/>
  <c r="AQ26" i="2" s="1"/>
  <c r="U26" i="3"/>
  <c r="W28" i="3"/>
  <c r="AQ28" i="3" s="1"/>
  <c r="AQ19" i="3"/>
  <c r="AQ9" i="3"/>
  <c r="AQ11" i="3"/>
  <c r="AQ17" i="3"/>
  <c r="AQ12" i="3"/>
  <c r="W20" i="3"/>
  <c r="AQ20" i="3" s="1"/>
  <c r="AP20" i="3"/>
  <c r="AS20" i="3" s="1"/>
  <c r="U18" i="3"/>
  <c r="U10" i="3"/>
  <c r="AP20" i="2"/>
  <c r="AS20" i="2" s="1"/>
  <c r="AP11" i="2"/>
  <c r="AS11" i="2" s="1"/>
  <c r="AP17" i="2"/>
  <c r="AS17" i="2" s="1"/>
  <c r="W19" i="2"/>
  <c r="AQ19" i="2" s="1"/>
  <c r="AP19" i="2"/>
  <c r="AS19" i="2" s="1"/>
  <c r="AP18" i="2"/>
  <c r="AS18" i="2" s="1"/>
  <c r="W18" i="2"/>
  <c r="AQ18" i="2" s="1"/>
  <c r="AP10" i="2"/>
  <c r="AS10" i="2" s="1"/>
  <c r="W10" i="2"/>
  <c r="AQ10" i="2" s="1"/>
  <c r="AP9" i="2"/>
  <c r="AS9" i="2" s="1"/>
  <c r="Q31" i="1"/>
  <c r="AC31" i="1" s="1"/>
  <c r="Q24" i="1"/>
  <c r="Q17" i="1"/>
  <c r="AC17" i="1" s="1"/>
  <c r="AD10" i="1"/>
  <c r="AF10" i="1" s="1"/>
  <c r="AD9" i="1"/>
  <c r="AF9" i="1"/>
  <c r="AC24" i="1"/>
  <c r="Y10" i="1" l="1"/>
  <c r="AH10" i="1" s="1"/>
  <c r="W26" i="3"/>
  <c r="AQ26" i="3" s="1"/>
  <c r="AP17" i="3"/>
  <c r="AS17" i="3" s="1"/>
  <c r="AP11" i="3"/>
  <c r="AS11" i="3" s="1"/>
  <c r="AP9" i="3"/>
  <c r="AS9" i="3" s="1"/>
  <c r="AP19" i="3"/>
  <c r="AS19" i="3" s="1"/>
  <c r="AP12" i="3"/>
  <c r="AS12" i="3" s="1"/>
  <c r="AP26" i="3"/>
  <c r="AS26" i="3" s="1"/>
  <c r="AP18" i="3"/>
  <c r="W18" i="3"/>
  <c r="AQ18" i="3" s="1"/>
  <c r="W10" i="3"/>
  <c r="AQ10" i="3" s="1"/>
  <c r="AP10" i="3"/>
  <c r="W31" i="1"/>
  <c r="AC30" i="1"/>
  <c r="AC32" i="1"/>
  <c r="AD30" i="1"/>
  <c r="AF30" i="1" s="1"/>
  <c r="AC23" i="1"/>
  <c r="AC25" i="1"/>
  <c r="W24" i="1"/>
  <c r="AD25" i="1" s="1"/>
  <c r="AC16" i="1"/>
  <c r="AC18" i="1"/>
  <c r="W17" i="1"/>
  <c r="AD16" i="1"/>
  <c r="Y9" i="1"/>
  <c r="AH9" i="1" s="1"/>
  <c r="Y11" i="1"/>
  <c r="AH11" i="1" s="1"/>
  <c r="AF16" i="1" l="1"/>
  <c r="AF25" i="1"/>
  <c r="AS10" i="3"/>
  <c r="AS18" i="3"/>
  <c r="AD31" i="1"/>
  <c r="AF31" i="1" s="1"/>
  <c r="AD32" i="1"/>
  <c r="AF32" i="1" s="1"/>
  <c r="AD24" i="1"/>
  <c r="AF24" i="1" s="1"/>
  <c r="AD23" i="1"/>
  <c r="AF23" i="1" s="1"/>
  <c r="AD17" i="1"/>
  <c r="AF17" i="1" s="1"/>
  <c r="AD18" i="1"/>
  <c r="AF18" i="1" s="1"/>
  <c r="Y18" i="1" s="1"/>
  <c r="AH18" i="1" s="1"/>
  <c r="Y24" i="1" l="1"/>
  <c r="AH24" i="1" s="1"/>
  <c r="Y32" i="1"/>
  <c r="AH32" i="1" s="1"/>
  <c r="Y30" i="1"/>
  <c r="AH30" i="1" s="1"/>
  <c r="Y31" i="1"/>
  <c r="AH31" i="1" s="1"/>
  <c r="Y23" i="1"/>
  <c r="AH23" i="1" s="1"/>
  <c r="Y25" i="1"/>
  <c r="AH25" i="1" s="1"/>
  <c r="Y17" i="1"/>
  <c r="AH17" i="1" s="1"/>
  <c r="Y16" i="1"/>
  <c r="AH16" i="1" s="1"/>
</calcChain>
</file>

<file path=xl/sharedStrings.xml><?xml version="1.0" encoding="utf-8"?>
<sst xmlns="http://schemas.openxmlformats.org/spreadsheetml/2006/main" count="318" uniqueCount="91">
  <si>
    <t>第５回　高梁ウィンターカップ　１２月２３日　プレ大会予選</t>
    <rPh sb="0" eb="1">
      <t>ダイ</t>
    </rPh>
    <rPh sb="2" eb="3">
      <t>カイ</t>
    </rPh>
    <rPh sb="4" eb="6">
      <t>タカハシ</t>
    </rPh>
    <rPh sb="17" eb="18">
      <t>ガツ</t>
    </rPh>
    <rPh sb="20" eb="21">
      <t>ニチ</t>
    </rPh>
    <rPh sb="24" eb="26">
      <t>タイカイ</t>
    </rPh>
    <rPh sb="26" eb="28">
      <t>ヨセン</t>
    </rPh>
    <phoneticPr fontId="5"/>
  </si>
  <si>
    <t>【予選リーグ】</t>
    <phoneticPr fontId="5"/>
  </si>
  <si>
    <t>【Ｇｒｏｕｐ　Ａ】</t>
    <phoneticPr fontId="5"/>
  </si>
  <si>
    <t>勝点</t>
  </si>
  <si>
    <t>勝</t>
  </si>
  <si>
    <t>引分</t>
  </si>
  <si>
    <t>得点</t>
  </si>
  <si>
    <t>失点</t>
  </si>
  <si>
    <t>得失点差</t>
  </si>
  <si>
    <t>順位</t>
  </si>
  <si>
    <t>得失</t>
  </si>
  <si>
    <t>合計</t>
  </si>
  <si>
    <t>石見エスプリＦＣ</t>
    <rPh sb="0" eb="2">
      <t>イシミ</t>
    </rPh>
    <phoneticPr fontId="5"/>
  </si>
  <si>
    <t>－</t>
  </si>
  <si>
    <t>網引ＳＣ</t>
    <rPh sb="0" eb="1">
      <t>アミ</t>
    </rPh>
    <rPh sb="1" eb="2">
      <t>ヒ</t>
    </rPh>
    <phoneticPr fontId="5"/>
  </si>
  <si>
    <t>センアーノ神戸　ＤＲＥＡＭ</t>
    <rPh sb="5" eb="7">
      <t>コウベ</t>
    </rPh>
    <phoneticPr fontId="5"/>
  </si>
  <si>
    <t>【Ｇｒｏｕｐ　B】</t>
    <phoneticPr fontId="5"/>
  </si>
  <si>
    <t>ＶＩＳＰＯ　ＦＣ</t>
    <phoneticPr fontId="5"/>
  </si>
  <si>
    <t>リトルティット</t>
    <phoneticPr fontId="5"/>
  </si>
  <si>
    <t>センアーノ神戸　ＭＯＶＥ</t>
    <rPh sb="5" eb="7">
      <t>コウベ</t>
    </rPh>
    <phoneticPr fontId="5"/>
  </si>
  <si>
    <t>【Ｇｒｏｕｐ　C】</t>
    <phoneticPr fontId="5"/>
  </si>
  <si>
    <t>Ａ．Ｃ　Ｌｉｖｅｎｔ</t>
    <phoneticPr fontId="5"/>
  </si>
  <si>
    <t>南輝ＳＳＳ</t>
    <rPh sb="0" eb="1">
      <t>ミナミ</t>
    </rPh>
    <rPh sb="1" eb="2">
      <t>カガヤ</t>
    </rPh>
    <phoneticPr fontId="5"/>
  </si>
  <si>
    <t>セイント大阪</t>
    <rPh sb="4" eb="6">
      <t>オオサカ</t>
    </rPh>
    <phoneticPr fontId="5"/>
  </si>
  <si>
    <t>【Ｇｒｏｕｐ　Ｄ】</t>
    <phoneticPr fontId="5"/>
  </si>
  <si>
    <t>福山東部ＦＣ</t>
    <rPh sb="0" eb="4">
      <t>フクヤマトウブ</t>
    </rPh>
    <phoneticPr fontId="5"/>
  </si>
  <si>
    <t>フィオーレＦＣ</t>
    <phoneticPr fontId="5"/>
  </si>
  <si>
    <t>フォルテ新宮ＦＣ</t>
    <rPh sb="4" eb="6">
      <t>シングウ</t>
    </rPh>
    <phoneticPr fontId="5"/>
  </si>
  <si>
    <t>第５回　高梁ウィンターカップ　１２月２３日　プレ大会順位リーグ</t>
    <rPh sb="0" eb="1">
      <t>ダイ</t>
    </rPh>
    <rPh sb="2" eb="3">
      <t>カイ</t>
    </rPh>
    <rPh sb="4" eb="6">
      <t>タカハシ</t>
    </rPh>
    <rPh sb="17" eb="18">
      <t>ガツ</t>
    </rPh>
    <rPh sb="20" eb="21">
      <t>ニチ</t>
    </rPh>
    <rPh sb="24" eb="26">
      <t>タイカイ</t>
    </rPh>
    <rPh sb="26" eb="28">
      <t>ジュンイ</t>
    </rPh>
    <phoneticPr fontId="5"/>
  </si>
  <si>
    <t>【順位リーグ】</t>
    <rPh sb="1" eb="3">
      <t>ジュンイ</t>
    </rPh>
    <phoneticPr fontId="5"/>
  </si>
  <si>
    <t>【Ｇｒｏｕｐ　Ｅ】</t>
    <phoneticPr fontId="5"/>
  </si>
  <si>
    <t>【Ｇｒｏｕｐ　Ｆ】</t>
    <phoneticPr fontId="5"/>
  </si>
  <si>
    <t>【Ｇｒｏｕｐ　Ｇ】</t>
    <phoneticPr fontId="5"/>
  </si>
  <si>
    <t>福知山ＦＣ</t>
    <rPh sb="0" eb="3">
      <t>フクチヤマ</t>
    </rPh>
    <phoneticPr fontId="5"/>
  </si>
  <si>
    <t>第５回　高梁ウィンターカップ　１２月２４日　本大会予選</t>
    <rPh sb="0" eb="1">
      <t>ダイ</t>
    </rPh>
    <rPh sb="2" eb="3">
      <t>カイ</t>
    </rPh>
    <rPh sb="4" eb="6">
      <t>タカハシ</t>
    </rPh>
    <rPh sb="17" eb="18">
      <t>ガツ</t>
    </rPh>
    <rPh sb="20" eb="21">
      <t>ニチ</t>
    </rPh>
    <rPh sb="22" eb="23">
      <t>ホン</t>
    </rPh>
    <rPh sb="23" eb="25">
      <t>タイカイ</t>
    </rPh>
    <rPh sb="25" eb="27">
      <t>ヨセン</t>
    </rPh>
    <phoneticPr fontId="5"/>
  </si>
  <si>
    <t>【本大会予選】</t>
    <rPh sb="1" eb="4">
      <t>ホンタイカイ</t>
    </rPh>
    <rPh sb="4" eb="6">
      <t>ヨセン</t>
    </rPh>
    <phoneticPr fontId="5"/>
  </si>
  <si>
    <t>高梁ＦＣ</t>
    <rPh sb="0" eb="2">
      <t>タカハシ</t>
    </rPh>
    <phoneticPr fontId="5"/>
  </si>
  <si>
    <t>ＡＣ．Ｌｉｖｅｎｔ</t>
    <phoneticPr fontId="5"/>
  </si>
  <si>
    <t>【Ｇｒｏｕｐ　Ｂ】</t>
    <phoneticPr fontId="5"/>
  </si>
  <si>
    <t>深津ＦＣ</t>
    <rPh sb="0" eb="2">
      <t>フカツ</t>
    </rPh>
    <phoneticPr fontId="5"/>
  </si>
  <si>
    <t>ＪＢＦ</t>
    <phoneticPr fontId="5"/>
  </si>
  <si>
    <t>【Ｇｒｏｕｐ　Ｃ】</t>
    <phoneticPr fontId="5"/>
  </si>
  <si>
    <t>フェルネーロＳＣ</t>
    <phoneticPr fontId="5"/>
  </si>
  <si>
    <t>　　　　第５回　高梁ウィンターカップ　１２月２５日　本大会順位別トーナメント・リーグ</t>
    <rPh sb="4" eb="5">
      <t>ダイ</t>
    </rPh>
    <rPh sb="6" eb="7">
      <t>カイ</t>
    </rPh>
    <rPh sb="8" eb="10">
      <t>タカハシ</t>
    </rPh>
    <rPh sb="21" eb="22">
      <t>ガツ</t>
    </rPh>
    <rPh sb="24" eb="25">
      <t>ニチ</t>
    </rPh>
    <rPh sb="26" eb="27">
      <t>ホン</t>
    </rPh>
    <rPh sb="27" eb="29">
      <t>タイカイ</t>
    </rPh>
    <rPh sb="29" eb="31">
      <t>ジュンイ</t>
    </rPh>
    <rPh sb="31" eb="32">
      <t>ベツ</t>
    </rPh>
    <phoneticPr fontId="5"/>
  </si>
  <si>
    <t>【順位決定戦】</t>
    <rPh sb="3" eb="6">
      <t>ケッテイセン</t>
    </rPh>
    <phoneticPr fontId="5"/>
  </si>
  <si>
    <t>【Ｄトーナメント】</t>
    <phoneticPr fontId="5"/>
  </si>
  <si>
    <t>決勝</t>
    <rPh sb="0" eb="2">
      <t>ケッショウ</t>
    </rPh>
    <phoneticPr fontId="5"/>
  </si>
  <si>
    <t>Ａ９</t>
    <phoneticPr fontId="5"/>
  </si>
  <si>
    <t>Ａ６</t>
    <phoneticPr fontId="5"/>
  </si>
  <si>
    <r>
      <t xml:space="preserve">３位決定戦
</t>
    </r>
    <r>
      <rPr>
        <sz val="11"/>
        <rFont val="HGPｺﾞｼｯｸM"/>
        <family val="3"/>
        <charset val="128"/>
      </rPr>
      <t>Ｂ９</t>
    </r>
    <rPh sb="1" eb="2">
      <t>イ</t>
    </rPh>
    <rPh sb="2" eb="5">
      <t>ケッテイセン</t>
    </rPh>
    <phoneticPr fontId="5"/>
  </si>
  <si>
    <t>Ｂ６</t>
    <phoneticPr fontId="5"/>
  </si>
  <si>
    <t>Ａ２</t>
    <phoneticPr fontId="5"/>
  </si>
  <si>
    <t>Ｂ２</t>
    <phoneticPr fontId="5"/>
  </si>
  <si>
    <t>Ａ３</t>
    <phoneticPr fontId="5"/>
  </si>
  <si>
    <t>d</t>
    <phoneticPr fontId="5"/>
  </si>
  <si>
    <t>Ｂ３</t>
    <phoneticPr fontId="5"/>
  </si>
  <si>
    <t>Ｄ１位</t>
    <rPh sb="2" eb="3">
      <t>イ</t>
    </rPh>
    <phoneticPr fontId="5"/>
  </si>
  <si>
    <t>７位決定戦</t>
    <rPh sb="1" eb="2">
      <t>イ</t>
    </rPh>
    <rPh sb="2" eb="5">
      <t>ケッテイセン</t>
    </rPh>
    <phoneticPr fontId="5"/>
  </si>
  <si>
    <t>Ａ５</t>
    <phoneticPr fontId="5"/>
  </si>
  <si>
    <t>Ｂ５</t>
    <phoneticPr fontId="5"/>
  </si>
  <si>
    <t>Ａ８</t>
    <phoneticPr fontId="5"/>
  </si>
  <si>
    <t>Ｂ８</t>
    <phoneticPr fontId="5"/>
  </si>
  <si>
    <t>５位決定戦</t>
    <rPh sb="1" eb="2">
      <t>イ</t>
    </rPh>
    <rPh sb="2" eb="5">
      <t>ケッテイセン</t>
    </rPh>
    <phoneticPr fontId="5"/>
  </si>
  <si>
    <t>【Ｍリーグ】</t>
    <phoneticPr fontId="5"/>
  </si>
  <si>
    <t>※ＷＣ①、ＷＣ②、ＷＣ③は各グループ３位の勝点、得失点差を比較し上位から、ＷＣ①、ＷＣ②、ＷＣ③とする。</t>
    <rPh sb="13" eb="14">
      <t>カク</t>
    </rPh>
    <rPh sb="19" eb="20">
      <t>イ</t>
    </rPh>
    <rPh sb="21" eb="22">
      <t>カチ</t>
    </rPh>
    <rPh sb="22" eb="23">
      <t>テン</t>
    </rPh>
    <rPh sb="24" eb="28">
      <t>トクシッテンサ</t>
    </rPh>
    <rPh sb="29" eb="31">
      <t>ヒカク</t>
    </rPh>
    <rPh sb="32" eb="34">
      <t>ジョウイ</t>
    </rPh>
    <phoneticPr fontId="5"/>
  </si>
  <si>
    <t>石見エスプリ</t>
    <rPh sb="0" eb="2">
      <t>イワミ</t>
    </rPh>
    <phoneticPr fontId="5"/>
  </si>
  <si>
    <t>センアーノＭ</t>
    <phoneticPr fontId="5"/>
  </si>
  <si>
    <t>センアーノＤ</t>
    <phoneticPr fontId="5"/>
  </si>
  <si>
    <t>ＶＩＳＰＯ</t>
    <phoneticPr fontId="5"/>
  </si>
  <si>
    <t>南輝</t>
    <rPh sb="0" eb="2">
      <t>ナンキ</t>
    </rPh>
    <phoneticPr fontId="5"/>
  </si>
  <si>
    <t>福山東部</t>
    <rPh sb="0" eb="2">
      <t>フクヤマ</t>
    </rPh>
    <rPh sb="2" eb="4">
      <t>トウブ</t>
    </rPh>
    <phoneticPr fontId="5"/>
  </si>
  <si>
    <t>網引</t>
    <rPh sb="0" eb="2">
      <t>アビキ</t>
    </rPh>
    <phoneticPr fontId="5"/>
  </si>
  <si>
    <t>フォルテＦＣ</t>
    <phoneticPr fontId="5"/>
  </si>
  <si>
    <t>リトルティット
WC➁</t>
    <phoneticPr fontId="5"/>
  </si>
  <si>
    <t>ＶＩＳＰＯ　ＦＣ
ＷＣ➂</t>
    <phoneticPr fontId="5"/>
  </si>
  <si>
    <t>福山東部ＦＣ
ＷＣ➀</t>
    <rPh sb="0" eb="4">
      <t>フクヤマトウブ</t>
    </rPh>
    <phoneticPr fontId="5"/>
  </si>
  <si>
    <t>VISPO</t>
    <phoneticPr fontId="5"/>
  </si>
  <si>
    <t>A.C Livent</t>
    <phoneticPr fontId="5"/>
  </si>
  <si>
    <t>フェルネーロ</t>
    <phoneticPr fontId="5"/>
  </si>
  <si>
    <t>福山東部</t>
    <rPh sb="0" eb="4">
      <t>フクヤマトウブ</t>
    </rPh>
    <phoneticPr fontId="5"/>
  </si>
  <si>
    <t>ＪＢＦ</t>
    <phoneticPr fontId="5"/>
  </si>
  <si>
    <t>福知山</t>
    <rPh sb="0" eb="3">
      <t>フクチヤマ</t>
    </rPh>
    <phoneticPr fontId="5"/>
  </si>
  <si>
    <t>センアーノ
Ｄ</t>
    <phoneticPr fontId="5"/>
  </si>
  <si>
    <t>センアーノ
Ｍ</t>
    <phoneticPr fontId="5"/>
  </si>
  <si>
    <t>（8</t>
    <phoneticPr fontId="3"/>
  </si>
  <si>
    <t>７）</t>
    <phoneticPr fontId="3"/>
  </si>
  <si>
    <t>Mリーグ優勝：深津ＦＣ</t>
    <rPh sb="4" eb="6">
      <t>ユウショウ</t>
    </rPh>
    <rPh sb="7" eb="9">
      <t>フカツ</t>
    </rPh>
    <phoneticPr fontId="3"/>
  </si>
  <si>
    <t>優勝：石見エスプリＦＣ</t>
    <rPh sb="0" eb="2">
      <t>ユウショウ</t>
    </rPh>
    <rPh sb="3" eb="5">
      <t>イワミ</t>
    </rPh>
    <phoneticPr fontId="3"/>
  </si>
  <si>
    <t>Ｄトーナメント</t>
    <phoneticPr fontId="3"/>
  </si>
  <si>
    <t>準優勝：センアーノＤＥＡＭ</t>
    <rPh sb="0" eb="3">
      <t>ジュンユウショウ</t>
    </rPh>
    <phoneticPr fontId="3"/>
  </si>
  <si>
    <t>３位：東広島リトルティット</t>
    <rPh sb="1" eb="2">
      <t>イ</t>
    </rPh>
    <rPh sb="3" eb="6">
      <t>ヒガシヒロシマ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</si>
</sst>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color theme="0"/>
      <name val="HGPｺﾞｼｯｸM"/>
      <family val="3"/>
      <charset val="128"/>
    </font>
    <font>
      <sz val="6"/>
      <name val="ＭＳ Ｐゴシック"/>
      <family val="3"/>
      <charset val="128"/>
    </font>
    <font>
      <sz val="20"/>
      <color theme="0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color theme="0" tint="-0.499984740745262"/>
      <name val="HGPｺﾞｼｯｸM"/>
      <family val="3"/>
      <charset val="128"/>
    </font>
    <font>
      <sz val="8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08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7" fillId="0" borderId="0" xfId="2" applyFont="1" applyBorder="1" applyAlignment="1">
      <alignment vertical="center" shrinkToFit="1"/>
    </xf>
    <xf numFmtId="0" fontId="7" fillId="0" borderId="1" xfId="2" applyFont="1" applyBorder="1" applyAlignment="1">
      <alignment vertical="center" shrinkToFi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56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5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/>
    </xf>
    <xf numFmtId="0" fontId="2" fillId="0" borderId="12" xfId="1" applyFont="1" applyFill="1" applyBorder="1" applyAlignment="1">
      <alignment horizontal="right" vertical="center" shrinkToFit="1"/>
    </xf>
    <xf numFmtId="0" fontId="2" fillId="4" borderId="9" xfId="1" applyFont="1" applyFill="1" applyBorder="1" applyAlignment="1">
      <alignment horizontal="right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4" borderId="11" xfId="1" applyFont="1" applyFill="1" applyBorder="1" applyAlignment="1">
      <alignment horizontal="left" vertical="center" shrinkToFit="1"/>
    </xf>
    <xf numFmtId="0" fontId="2" fillId="4" borderId="9" xfId="1" applyFont="1" applyFill="1" applyBorder="1" applyAlignment="1">
      <alignment horizontal="left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right" vertical="center" shrinkToFit="1"/>
    </xf>
    <xf numFmtId="0" fontId="2" fillId="0" borderId="9" xfId="1" applyFont="1" applyFill="1" applyBorder="1" applyAlignment="1">
      <alignment horizontal="right" vertical="center" shrinkToFit="1"/>
    </xf>
    <xf numFmtId="0" fontId="2" fillId="0" borderId="11" xfId="1" applyFont="1" applyFill="1" applyBorder="1" applyAlignment="1">
      <alignment horizontal="left" vertical="center" shrinkToFit="1"/>
    </xf>
    <xf numFmtId="0" fontId="2" fillId="0" borderId="14" xfId="1" applyFont="1" applyFill="1" applyBorder="1" applyAlignment="1">
      <alignment horizontal="right" vertical="center" shrinkToFit="1"/>
    </xf>
    <xf numFmtId="0" fontId="2" fillId="0" borderId="15" xfId="1" applyFont="1" applyFill="1" applyBorder="1" applyAlignment="1">
      <alignment horizontal="right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7" xfId="1" applyFont="1" applyFill="1" applyBorder="1" applyAlignment="1">
      <alignment horizontal="left" vertical="center" shrinkToFit="1"/>
    </xf>
    <xf numFmtId="0" fontId="2" fillId="0" borderId="18" xfId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left" vertical="center"/>
    </xf>
    <xf numFmtId="0" fontId="2" fillId="0" borderId="0" xfId="3" applyFont="1">
      <alignment vertical="center"/>
    </xf>
    <xf numFmtId="0" fontId="12" fillId="0" borderId="0" xfId="1" applyFont="1" applyAlignment="1">
      <alignment horizontal="center" vertical="center"/>
    </xf>
    <xf numFmtId="0" fontId="8" fillId="0" borderId="12" xfId="1" applyFont="1" applyFill="1" applyBorder="1" applyAlignment="1">
      <alignment horizontal="right" vertical="center" shrinkToFit="1"/>
    </xf>
    <xf numFmtId="0" fontId="8" fillId="4" borderId="9" xfId="1" applyFont="1" applyFill="1" applyBorder="1" applyAlignment="1">
      <alignment horizontal="right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8" fillId="4" borderId="11" xfId="1" applyFont="1" applyFill="1" applyBorder="1" applyAlignment="1">
      <alignment horizontal="left" vertical="center" shrinkToFit="1"/>
    </xf>
    <xf numFmtId="0" fontId="8" fillId="4" borderId="9" xfId="1" applyFont="1" applyFill="1" applyBorder="1" applyAlignment="1">
      <alignment horizontal="left" vertical="center" shrinkToFit="1"/>
    </xf>
    <xf numFmtId="0" fontId="8" fillId="0" borderId="8" xfId="1" applyFont="1" applyFill="1" applyBorder="1" applyAlignment="1">
      <alignment horizontal="right" vertical="center" shrinkToFit="1"/>
    </xf>
    <xf numFmtId="0" fontId="8" fillId="0" borderId="9" xfId="1" applyFont="1" applyFill="1" applyBorder="1" applyAlignment="1">
      <alignment horizontal="right" vertical="center" shrinkToFit="1"/>
    </xf>
    <xf numFmtId="0" fontId="8" fillId="0" borderId="11" xfId="1" applyFont="1" applyFill="1" applyBorder="1" applyAlignment="1">
      <alignment horizontal="left" vertical="center" shrinkToFit="1"/>
    </xf>
    <xf numFmtId="0" fontId="8" fillId="4" borderId="9" xfId="1" applyFont="1" applyFill="1" applyBorder="1" applyAlignment="1">
      <alignment vertical="center" shrinkToFit="1"/>
    </xf>
    <xf numFmtId="0" fontId="8" fillId="0" borderId="14" xfId="1" applyFont="1" applyFill="1" applyBorder="1" applyAlignment="1">
      <alignment horizontal="right" vertical="center" shrinkToFit="1"/>
    </xf>
    <xf numFmtId="0" fontId="8" fillId="0" borderId="15" xfId="1" applyFont="1" applyFill="1" applyBorder="1" applyAlignment="1">
      <alignment horizontal="right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left" vertical="center" shrinkToFit="1"/>
    </xf>
    <xf numFmtId="0" fontId="8" fillId="0" borderId="18" xfId="1" applyFont="1" applyFill="1" applyBorder="1" applyAlignment="1">
      <alignment horizontal="right" vertical="center" shrinkToFit="1"/>
    </xf>
    <xf numFmtId="0" fontId="8" fillId="0" borderId="15" xfId="1" applyFont="1" applyFill="1" applyBorder="1" applyAlignment="1">
      <alignment vertical="center" shrinkToFit="1"/>
    </xf>
    <xf numFmtId="0" fontId="9" fillId="0" borderId="0" xfId="1" applyFont="1" applyFill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center" vertical="center" shrinkToFit="1"/>
    </xf>
    <xf numFmtId="176" fontId="2" fillId="0" borderId="0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9" fillId="0" borderId="0" xfId="1" applyFont="1" applyAlignment="1">
      <alignment vertical="center"/>
    </xf>
    <xf numFmtId="0" fontId="2" fillId="0" borderId="0" xfId="1" applyFont="1" applyBorder="1"/>
    <xf numFmtId="0" fontId="2" fillId="0" borderId="23" xfId="1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26" xfId="1" applyFont="1" applyBorder="1"/>
    <xf numFmtId="0" fontId="2" fillId="0" borderId="28" xfId="1" applyFont="1" applyBorder="1"/>
    <xf numFmtId="0" fontId="2" fillId="0" borderId="29" xfId="1" applyFont="1" applyBorder="1"/>
    <xf numFmtId="0" fontId="2" fillId="0" borderId="27" xfId="1" applyFont="1" applyBorder="1"/>
    <xf numFmtId="0" fontId="12" fillId="0" borderId="0" xfId="1" applyFont="1" applyAlignment="1"/>
    <xf numFmtId="0" fontId="12" fillId="0" borderId="0" xfId="1" applyFont="1"/>
    <xf numFmtId="0" fontId="12" fillId="0" borderId="0" xfId="1" applyFont="1" applyBorder="1"/>
    <xf numFmtId="0" fontId="9" fillId="0" borderId="0" xfId="1" applyFont="1" applyAlignment="1"/>
    <xf numFmtId="0" fontId="9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  <xf numFmtId="0" fontId="12" fillId="0" borderId="0" xfId="1" applyFont="1" applyFill="1" applyAlignment="1">
      <alignment vertical="center" shrinkToFit="1"/>
    </xf>
    <xf numFmtId="0" fontId="2" fillId="4" borderId="9" xfId="1" applyFont="1" applyFill="1" applyBorder="1" applyAlignment="1">
      <alignment vertical="center" shrinkToFit="1"/>
    </xf>
    <xf numFmtId="0" fontId="2" fillId="0" borderId="15" xfId="1" applyFont="1" applyFill="1" applyBorder="1" applyAlignment="1">
      <alignment vertical="center" shrinkToFit="1"/>
    </xf>
    <xf numFmtId="0" fontId="8" fillId="0" borderId="0" xfId="1" applyFont="1" applyAlignment="1">
      <alignment horizontal="left" vertical="center"/>
    </xf>
    <xf numFmtId="0" fontId="2" fillId="0" borderId="33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37" xfId="1" applyFont="1" applyBorder="1"/>
    <xf numFmtId="0" fontId="2" fillId="0" borderId="40" xfId="1" applyFont="1" applyBorder="1"/>
    <xf numFmtId="0" fontId="2" fillId="0" borderId="42" xfId="1" applyFont="1" applyBorder="1"/>
    <xf numFmtId="0" fontId="17" fillId="0" borderId="37" xfId="1" applyFont="1" applyBorder="1" applyAlignment="1">
      <alignment horizontal="center" vertical="center"/>
    </xf>
    <xf numFmtId="0" fontId="17" fillId="0" borderId="35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7" fillId="0" borderId="0" xfId="1" applyFont="1"/>
    <xf numFmtId="0" fontId="9" fillId="0" borderId="8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2" fillId="3" borderId="12" xfId="1" applyFont="1" applyFill="1" applyBorder="1" applyAlignment="1">
      <alignment horizontal="center" vertical="center" shrinkToFit="1"/>
    </xf>
    <xf numFmtId="0" fontId="2" fillId="3" borderId="9" xfId="1" applyFont="1" applyFill="1" applyBorder="1" applyAlignment="1">
      <alignment horizontal="center" vertical="center" shrinkToFit="1"/>
    </xf>
    <xf numFmtId="0" fontId="2" fillId="3" borderId="11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176" fontId="2" fillId="0" borderId="12" xfId="1" applyNumberFormat="1" applyFont="1" applyFill="1" applyBorder="1" applyAlignment="1">
      <alignment horizontal="center" vertical="center" shrinkToFit="1"/>
    </xf>
    <xf numFmtId="176" fontId="2" fillId="0" borderId="11" xfId="1" applyNumberFormat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2" fillId="3" borderId="18" xfId="1" applyFont="1" applyFill="1" applyBorder="1" applyAlignment="1">
      <alignment horizontal="center" vertical="center" shrinkToFit="1"/>
    </xf>
    <xf numFmtId="0" fontId="2" fillId="3" borderId="15" xfId="1" applyFont="1" applyFill="1" applyBorder="1" applyAlignment="1">
      <alignment horizontal="center" vertical="center" shrinkToFit="1"/>
    </xf>
    <xf numFmtId="0" fontId="2" fillId="3" borderId="16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17" xfId="1" applyFont="1" applyFill="1" applyBorder="1" applyAlignment="1">
      <alignment horizontal="center" vertical="center" shrinkToFit="1"/>
    </xf>
    <xf numFmtId="176" fontId="2" fillId="0" borderId="18" xfId="1" applyNumberFormat="1" applyFont="1" applyFill="1" applyBorder="1" applyAlignment="1">
      <alignment horizontal="center" vertical="center" shrinkToFit="1"/>
    </xf>
    <xf numFmtId="176" fontId="2" fillId="0" borderId="17" xfId="1" applyNumberFormat="1" applyFont="1" applyFill="1" applyBorder="1" applyAlignment="1">
      <alignment horizontal="center" vertical="center" shrinkToFit="1"/>
    </xf>
    <xf numFmtId="0" fontId="11" fillId="0" borderId="18" xfId="1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2" fillId="3" borderId="8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distributed" vertical="center" indent="5" shrinkToFit="1"/>
    </xf>
    <xf numFmtId="0" fontId="6" fillId="2" borderId="1" xfId="2" applyFont="1" applyFill="1" applyBorder="1" applyAlignment="1">
      <alignment horizontal="distributed" vertical="center" indent="5" shrinkToFit="1"/>
    </xf>
    <xf numFmtId="0" fontId="8" fillId="0" borderId="0" xfId="1" applyFont="1" applyAlignment="1">
      <alignment horizontal="distributed" vertical="center" indent="5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18" xfId="1" applyFont="1" applyFill="1" applyBorder="1" applyAlignment="1">
      <alignment horizontal="center" vertical="center" shrinkToFit="1"/>
    </xf>
    <xf numFmtId="0" fontId="8" fillId="3" borderId="18" xfId="1" applyFont="1" applyFill="1" applyBorder="1" applyAlignment="1">
      <alignment horizontal="center" vertical="center" shrinkToFit="1"/>
    </xf>
    <xf numFmtId="0" fontId="8" fillId="3" borderId="15" xfId="1" applyFont="1" applyFill="1" applyBorder="1" applyAlignment="1">
      <alignment vertical="center" shrinkToFit="1"/>
    </xf>
    <xf numFmtId="0" fontId="8" fillId="0" borderId="14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176" fontId="8" fillId="0" borderId="18" xfId="1" applyNumberFormat="1" applyFont="1" applyFill="1" applyBorder="1" applyAlignment="1">
      <alignment horizontal="center" vertical="center" shrinkToFit="1"/>
    </xf>
    <xf numFmtId="176" fontId="8" fillId="0" borderId="17" xfId="1" applyNumberFormat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12" xfId="1" applyFont="1" applyFill="1" applyBorder="1" applyAlignment="1">
      <alignment horizontal="center" vertical="center" shrinkToFit="1"/>
    </xf>
    <xf numFmtId="0" fontId="8" fillId="3" borderId="12" xfId="1" applyFont="1" applyFill="1" applyBorder="1" applyAlignment="1">
      <alignment horizontal="center" vertical="center" shrinkToFit="1"/>
    </xf>
    <xf numFmtId="0" fontId="8" fillId="3" borderId="9" xfId="1" applyFont="1" applyFill="1" applyBorder="1" applyAlignment="1">
      <alignment vertical="center" shrinkToFit="1"/>
    </xf>
    <xf numFmtId="0" fontId="8" fillId="3" borderId="11" xfId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 shrinkToFit="1"/>
    </xf>
    <xf numFmtId="176" fontId="8" fillId="0" borderId="12" xfId="1" applyNumberFormat="1" applyFont="1" applyFill="1" applyBorder="1" applyAlignment="1">
      <alignment horizontal="center" vertical="center" shrinkToFit="1"/>
    </xf>
    <xf numFmtId="176" fontId="8" fillId="0" borderId="11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3" borderId="8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vertical="center" shrinkToFit="1"/>
    </xf>
    <xf numFmtId="0" fontId="13" fillId="0" borderId="5" xfId="1" applyFont="1" applyFill="1" applyBorder="1" applyAlignment="1">
      <alignment vertical="center" shrinkToFit="1"/>
    </xf>
    <xf numFmtId="0" fontId="13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horizontal="center" vertical="center" shrinkToFit="1"/>
    </xf>
    <xf numFmtId="0" fontId="4" fillId="2" borderId="0" xfId="2" applyFont="1" applyFill="1" applyBorder="1" applyAlignment="1">
      <alignment horizontal="distributed" vertical="center" indent="5" shrinkToFit="1"/>
    </xf>
    <xf numFmtId="0" fontId="12" fillId="0" borderId="0" xfId="1" applyFont="1" applyAlignment="1">
      <alignment horizontal="distributed" vertical="center" indent="5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8" fillId="0" borderId="21" xfId="1" applyFont="1" applyFill="1" applyBorder="1" applyAlignment="1">
      <alignment horizontal="center" vertical="center" wrapText="1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vertical="center" shrinkToFit="1"/>
    </xf>
    <xf numFmtId="0" fontId="8" fillId="0" borderId="5" xfId="1" applyFont="1" applyFill="1" applyBorder="1" applyAlignment="1">
      <alignment vertical="center" shrinkToFit="1"/>
    </xf>
    <xf numFmtId="0" fontId="18" fillId="0" borderId="0" xfId="1" applyFont="1" applyAlignment="1">
      <alignment horizontal="right"/>
    </xf>
    <xf numFmtId="0" fontId="18" fillId="0" borderId="0" xfId="1" applyFont="1" applyAlignment="1">
      <alignment horizontal="center" wrapText="1"/>
    </xf>
    <xf numFmtId="0" fontId="2" fillId="3" borderId="15" xfId="1" applyFont="1" applyFill="1" applyBorder="1" applyAlignment="1">
      <alignment vertical="center" shrinkToFit="1"/>
    </xf>
    <xf numFmtId="0" fontId="18" fillId="0" borderId="0" xfId="1" applyFont="1" applyFill="1" applyAlignment="1">
      <alignment horizontal="center" vertical="center"/>
    </xf>
    <xf numFmtId="0" fontId="2" fillId="3" borderId="9" xfId="1" applyFont="1" applyFill="1" applyBorder="1" applyAlignment="1">
      <alignment vertical="center" shrinkToFit="1"/>
    </xf>
    <xf numFmtId="0" fontId="2" fillId="3" borderId="11" xfId="1" applyFont="1" applyFill="1" applyBorder="1" applyAlignment="1">
      <alignment vertical="center" shrinkToFit="1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16" fillId="0" borderId="0" xfId="1" applyFont="1" applyFill="1" applyAlignment="1">
      <alignment horizontal="center" vertical="center" shrinkToFit="1"/>
    </xf>
    <xf numFmtId="0" fontId="2" fillId="0" borderId="20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2" fillId="0" borderId="24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/>
    </xf>
    <xf numFmtId="0" fontId="4" fillId="2" borderId="0" xfId="2" applyFont="1" applyFill="1" applyBorder="1" applyAlignment="1">
      <alignment horizontal="center" vertical="center" shrinkToFit="1"/>
    </xf>
    <xf numFmtId="0" fontId="15" fillId="0" borderId="0" xfId="1" applyFont="1" applyAlignment="1">
      <alignment horizontal="distributed" vertical="center" indent="5"/>
    </xf>
    <xf numFmtId="0" fontId="16" fillId="0" borderId="0" xfId="1" applyFont="1" applyAlignment="1">
      <alignment horizontal="center" vertical="center"/>
    </xf>
    <xf numFmtId="0" fontId="2" fillId="0" borderId="27" xfId="1" applyFont="1" applyBorder="1" applyAlignment="1">
      <alignment horizontal="center" vertical="top"/>
    </xf>
    <xf numFmtId="0" fontId="12" fillId="0" borderId="32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_2002(U-15)全国大会報告書" xfId="3"/>
    <cellStyle name="標準_2002(U-15)全国大会報告書_２０１１年夏Ｕ１１神鍋要項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41278</xdr:colOff>
      <xdr:row>1</xdr:row>
      <xdr:rowOff>17993</xdr:rowOff>
    </xdr:from>
    <xdr:to>
      <xdr:col>1</xdr:col>
      <xdr:colOff>306918</xdr:colOff>
      <xdr:row>1</xdr:row>
      <xdr:rowOff>314173</xdr:rowOff>
    </xdr:to>
    <xdr:pic>
      <xdr:nvPicPr>
        <xdr:cNvPr id="2" name="図 3" descr="コピー ～ センアーノ決定分(エクセル用）透過.gif">
          <a:extLst>
            <a:ext uri="{FF2B5EF4-FFF2-40B4-BE49-F238E27FC236}">
              <a16:creationId xmlns:a16="http://schemas.microsoft.com/office/drawing/2014/main" id="{005D102A-D384-4196-BD04-D53E2E6BC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3" y="113243"/>
          <a:ext cx="265640" cy="29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45511</xdr:colOff>
      <xdr:row>1</xdr:row>
      <xdr:rowOff>32810</xdr:rowOff>
    </xdr:from>
    <xdr:to>
      <xdr:col>25</xdr:col>
      <xdr:colOff>311151</xdr:colOff>
      <xdr:row>2</xdr:row>
      <xdr:rowOff>907</xdr:rowOff>
    </xdr:to>
    <xdr:pic>
      <xdr:nvPicPr>
        <xdr:cNvPr id="3" name="図 2" descr="コピー ～ センアーノ決定分(エクセル用）透過.gif">
          <a:extLst>
            <a:ext uri="{FF2B5EF4-FFF2-40B4-BE49-F238E27FC236}">
              <a16:creationId xmlns:a16="http://schemas.microsoft.com/office/drawing/2014/main" id="{2763DCE7-6A3C-4B22-8881-4647C5ABC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9461" y="128060"/>
          <a:ext cx="265640" cy="29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223665</xdr:colOff>
      <xdr:row>1</xdr:row>
      <xdr:rowOff>19400</xdr:rowOff>
    </xdr:from>
    <xdr:to>
      <xdr:col>29</xdr:col>
      <xdr:colOff>184898</xdr:colOff>
      <xdr:row>1</xdr:row>
      <xdr:rowOff>381000</xdr:rowOff>
    </xdr:to>
    <xdr:pic>
      <xdr:nvPicPr>
        <xdr:cNvPr id="2" name="図 4" descr="コピー ～ センアーノ決定分(エクセル用）透過.gif">
          <a:extLst>
            <a:ext uri="{FF2B5EF4-FFF2-40B4-BE49-F238E27FC236}">
              <a16:creationId xmlns:a16="http://schemas.microsoft.com/office/drawing/2014/main" id="{CBC49DA0-4DB3-4EC6-922D-ABF6B72EE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1465" y="190850"/>
          <a:ext cx="285083" cy="3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78441</xdr:colOff>
      <xdr:row>1</xdr:row>
      <xdr:rowOff>33616</xdr:rowOff>
    </xdr:from>
    <xdr:to>
      <xdr:col>1</xdr:col>
      <xdr:colOff>37290</xdr:colOff>
      <xdr:row>1</xdr:row>
      <xdr:rowOff>392205</xdr:rowOff>
    </xdr:to>
    <xdr:pic>
      <xdr:nvPicPr>
        <xdr:cNvPr id="3" name="図 4" descr="コピー ～ センアーノ決定分(エクセル用）透過.gif">
          <a:extLst>
            <a:ext uri="{FF2B5EF4-FFF2-40B4-BE49-F238E27FC236}">
              <a16:creationId xmlns:a16="http://schemas.microsoft.com/office/drawing/2014/main" id="{A6BB4870-F509-43F2-B5A4-95A85C716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205066"/>
          <a:ext cx="282699" cy="358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223665</xdr:colOff>
      <xdr:row>1</xdr:row>
      <xdr:rowOff>19400</xdr:rowOff>
    </xdr:from>
    <xdr:to>
      <xdr:col>29</xdr:col>
      <xdr:colOff>184898</xdr:colOff>
      <xdr:row>1</xdr:row>
      <xdr:rowOff>381000</xdr:rowOff>
    </xdr:to>
    <xdr:pic>
      <xdr:nvPicPr>
        <xdr:cNvPr id="2" name="図 4" descr="コピー ～ センアーノ決定分(エクセル用）透過.gif">
          <a:extLst>
            <a:ext uri="{FF2B5EF4-FFF2-40B4-BE49-F238E27FC236}">
              <a16:creationId xmlns:a16="http://schemas.microsoft.com/office/drawing/2014/main" id="{B213EFE2-5BDA-48F1-9C7E-4C12CB089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1465" y="190850"/>
          <a:ext cx="285083" cy="3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78441</xdr:colOff>
      <xdr:row>1</xdr:row>
      <xdr:rowOff>33616</xdr:rowOff>
    </xdr:from>
    <xdr:to>
      <xdr:col>1</xdr:col>
      <xdr:colOff>37290</xdr:colOff>
      <xdr:row>1</xdr:row>
      <xdr:rowOff>392205</xdr:rowOff>
    </xdr:to>
    <xdr:pic>
      <xdr:nvPicPr>
        <xdr:cNvPr id="3" name="図 4" descr="コピー ～ センアーノ決定分(エクセル用）透過.gif">
          <a:extLst>
            <a:ext uri="{FF2B5EF4-FFF2-40B4-BE49-F238E27FC236}">
              <a16:creationId xmlns:a16="http://schemas.microsoft.com/office/drawing/2014/main" id="{C75BC3F5-6F4B-45BE-A0DA-B409C9BF6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205066"/>
          <a:ext cx="282699" cy="358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0</xdr:rowOff>
    </xdr:from>
    <xdr:to>
      <xdr:col>10</xdr:col>
      <xdr:colOff>266700</xdr:colOff>
      <xdr:row>1</xdr:row>
      <xdr:rowOff>428625</xdr:rowOff>
    </xdr:to>
    <xdr:pic>
      <xdr:nvPicPr>
        <xdr:cNvPr id="2" name="図 3" descr="コピー ～ センアーノ決定分(エクセル用）透過.gif">
          <a:extLst>
            <a:ext uri="{FF2B5EF4-FFF2-40B4-BE49-F238E27FC236}">
              <a16:creationId xmlns:a16="http://schemas.microsoft.com/office/drawing/2014/main" id="{B292AD7C-C2A6-4F24-9A85-7CC6D9BF0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952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108515</xdr:colOff>
      <xdr:row>1</xdr:row>
      <xdr:rowOff>19399</xdr:rowOff>
    </xdr:from>
    <xdr:to>
      <xdr:col>30</xdr:col>
      <xdr:colOff>118224</xdr:colOff>
      <xdr:row>1</xdr:row>
      <xdr:rowOff>523874</xdr:rowOff>
    </xdr:to>
    <xdr:pic>
      <xdr:nvPicPr>
        <xdr:cNvPr id="3" name="図 2" descr="コピー ～ センアーノ決定分(エクセル用）透過.gif">
          <a:extLst>
            <a:ext uri="{FF2B5EF4-FFF2-40B4-BE49-F238E27FC236}">
              <a16:creationId xmlns:a16="http://schemas.microsoft.com/office/drawing/2014/main" id="{5DF7E3EA-516A-47DB-B2C7-A7D81CA09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4040" y="114649"/>
          <a:ext cx="400234" cy="50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78441</xdr:colOff>
      <xdr:row>1</xdr:row>
      <xdr:rowOff>33616</xdr:rowOff>
    </xdr:from>
    <xdr:to>
      <xdr:col>1</xdr:col>
      <xdr:colOff>31750</xdr:colOff>
      <xdr:row>1</xdr:row>
      <xdr:rowOff>518079</xdr:rowOff>
    </xdr:to>
    <xdr:pic>
      <xdr:nvPicPr>
        <xdr:cNvPr id="4" name="図 4" descr="コピー ～ センアーノ決定分(エクセル用）透過.gif">
          <a:extLst>
            <a:ext uri="{FF2B5EF4-FFF2-40B4-BE49-F238E27FC236}">
              <a16:creationId xmlns:a16="http://schemas.microsoft.com/office/drawing/2014/main" id="{BD6D0F9C-B3D5-464C-B632-23CA11E81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128866"/>
          <a:ext cx="381934" cy="484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view="pageBreakPreview" topLeftCell="B1" zoomScale="80" zoomScaleNormal="100" zoomScaleSheetLayoutView="80" workbookViewId="0">
      <selection activeCell="AL31" sqref="AL31"/>
    </sheetView>
  </sheetViews>
  <sheetFormatPr defaultRowHeight="12" x14ac:dyDescent="0.15"/>
  <cols>
    <col min="1" max="1" width="2.125" style="13" customWidth="1"/>
    <col min="2" max="2" width="6.625" style="13" customWidth="1"/>
    <col min="3" max="3" width="9.625" style="13" customWidth="1"/>
    <col min="4" max="5" width="5.625" style="13" customWidth="1"/>
    <col min="6" max="6" width="5.625" style="34" customWidth="1"/>
    <col min="7" max="7" width="5.625" style="13" customWidth="1"/>
    <col min="8" max="8" width="5.625" style="35" customWidth="1"/>
    <col min="9" max="9" width="5.625" style="13" customWidth="1"/>
    <col min="10" max="10" width="5.625" style="34" customWidth="1"/>
    <col min="11" max="11" width="5.625" style="13" customWidth="1"/>
    <col min="12" max="16" width="5.625" style="35" customWidth="1"/>
    <col min="17" max="18" width="4.625" style="13" customWidth="1"/>
    <col min="19" max="19" width="4.625" style="13" hidden="1" customWidth="1"/>
    <col min="20" max="20" width="2.75" style="13" hidden="1" customWidth="1"/>
    <col min="21" max="21" width="0.125" style="13" customWidth="1"/>
    <col min="22" max="22" width="2.375" style="13" hidden="1" customWidth="1"/>
    <col min="23" max="26" width="4.625" style="13" customWidth="1"/>
    <col min="27" max="27" width="2.125" style="16" customWidth="1"/>
    <col min="28" max="28" width="2.625" style="16" customWidth="1"/>
    <col min="29" max="32" width="5.125" style="16" hidden="1" customWidth="1"/>
    <col min="33" max="33" width="1.875" style="16" hidden="1" customWidth="1"/>
    <col min="34" max="34" width="4.25" style="16" hidden="1" customWidth="1"/>
    <col min="35" max="35" width="7.75" style="16" hidden="1" customWidth="1"/>
    <col min="36" max="256" width="9" style="16"/>
    <col min="257" max="257" width="2.125" style="16" customWidth="1"/>
    <col min="258" max="258" width="6.625" style="16" customWidth="1"/>
    <col min="259" max="259" width="9.625" style="16" customWidth="1"/>
    <col min="260" max="272" width="5.625" style="16" customWidth="1"/>
    <col min="273" max="274" width="4.625" style="16" customWidth="1"/>
    <col min="275" max="276" width="0" style="16" hidden="1" customWidth="1"/>
    <col min="277" max="277" width="0.125" style="16" customWidth="1"/>
    <col min="278" max="278" width="0" style="16" hidden="1" customWidth="1"/>
    <col min="279" max="282" width="4.625" style="16" customWidth="1"/>
    <col min="283" max="283" width="2.125" style="16" customWidth="1"/>
    <col min="284" max="284" width="2.625" style="16" customWidth="1"/>
    <col min="285" max="291" width="0" style="16" hidden="1" customWidth="1"/>
    <col min="292" max="512" width="9" style="16"/>
    <col min="513" max="513" width="2.125" style="16" customWidth="1"/>
    <col min="514" max="514" width="6.625" style="16" customWidth="1"/>
    <col min="515" max="515" width="9.625" style="16" customWidth="1"/>
    <col min="516" max="528" width="5.625" style="16" customWidth="1"/>
    <col min="529" max="530" width="4.625" style="16" customWidth="1"/>
    <col min="531" max="532" width="0" style="16" hidden="1" customWidth="1"/>
    <col min="533" max="533" width="0.125" style="16" customWidth="1"/>
    <col min="534" max="534" width="0" style="16" hidden="1" customWidth="1"/>
    <col min="535" max="538" width="4.625" style="16" customWidth="1"/>
    <col min="539" max="539" width="2.125" style="16" customWidth="1"/>
    <col min="540" max="540" width="2.625" style="16" customWidth="1"/>
    <col min="541" max="547" width="0" style="16" hidden="1" customWidth="1"/>
    <col min="548" max="768" width="9" style="16"/>
    <col min="769" max="769" width="2.125" style="16" customWidth="1"/>
    <col min="770" max="770" width="6.625" style="16" customWidth="1"/>
    <col min="771" max="771" width="9.625" style="16" customWidth="1"/>
    <col min="772" max="784" width="5.625" style="16" customWidth="1"/>
    <col min="785" max="786" width="4.625" style="16" customWidth="1"/>
    <col min="787" max="788" width="0" style="16" hidden="1" customWidth="1"/>
    <col min="789" max="789" width="0.125" style="16" customWidth="1"/>
    <col min="790" max="790" width="0" style="16" hidden="1" customWidth="1"/>
    <col min="791" max="794" width="4.625" style="16" customWidth="1"/>
    <col min="795" max="795" width="2.125" style="16" customWidth="1"/>
    <col min="796" max="796" width="2.625" style="16" customWidth="1"/>
    <col min="797" max="803" width="0" style="16" hidden="1" customWidth="1"/>
    <col min="804" max="1024" width="9" style="16"/>
    <col min="1025" max="1025" width="2.125" style="16" customWidth="1"/>
    <col min="1026" max="1026" width="6.625" style="16" customWidth="1"/>
    <col min="1027" max="1027" width="9.625" style="16" customWidth="1"/>
    <col min="1028" max="1040" width="5.625" style="16" customWidth="1"/>
    <col min="1041" max="1042" width="4.625" style="16" customWidth="1"/>
    <col min="1043" max="1044" width="0" style="16" hidden="1" customWidth="1"/>
    <col min="1045" max="1045" width="0.125" style="16" customWidth="1"/>
    <col min="1046" max="1046" width="0" style="16" hidden="1" customWidth="1"/>
    <col min="1047" max="1050" width="4.625" style="16" customWidth="1"/>
    <col min="1051" max="1051" width="2.125" style="16" customWidth="1"/>
    <col min="1052" max="1052" width="2.625" style="16" customWidth="1"/>
    <col min="1053" max="1059" width="0" style="16" hidden="1" customWidth="1"/>
    <col min="1060" max="1280" width="9" style="16"/>
    <col min="1281" max="1281" width="2.125" style="16" customWidth="1"/>
    <col min="1282" max="1282" width="6.625" style="16" customWidth="1"/>
    <col min="1283" max="1283" width="9.625" style="16" customWidth="1"/>
    <col min="1284" max="1296" width="5.625" style="16" customWidth="1"/>
    <col min="1297" max="1298" width="4.625" style="16" customWidth="1"/>
    <col min="1299" max="1300" width="0" style="16" hidden="1" customWidth="1"/>
    <col min="1301" max="1301" width="0.125" style="16" customWidth="1"/>
    <col min="1302" max="1302" width="0" style="16" hidden="1" customWidth="1"/>
    <col min="1303" max="1306" width="4.625" style="16" customWidth="1"/>
    <col min="1307" max="1307" width="2.125" style="16" customWidth="1"/>
    <col min="1308" max="1308" width="2.625" style="16" customWidth="1"/>
    <col min="1309" max="1315" width="0" style="16" hidden="1" customWidth="1"/>
    <col min="1316" max="1536" width="9" style="16"/>
    <col min="1537" max="1537" width="2.125" style="16" customWidth="1"/>
    <col min="1538" max="1538" width="6.625" style="16" customWidth="1"/>
    <col min="1539" max="1539" width="9.625" style="16" customWidth="1"/>
    <col min="1540" max="1552" width="5.625" style="16" customWidth="1"/>
    <col min="1553" max="1554" width="4.625" style="16" customWidth="1"/>
    <col min="1555" max="1556" width="0" style="16" hidden="1" customWidth="1"/>
    <col min="1557" max="1557" width="0.125" style="16" customWidth="1"/>
    <col min="1558" max="1558" width="0" style="16" hidden="1" customWidth="1"/>
    <col min="1559" max="1562" width="4.625" style="16" customWidth="1"/>
    <col min="1563" max="1563" width="2.125" style="16" customWidth="1"/>
    <col min="1564" max="1564" width="2.625" style="16" customWidth="1"/>
    <col min="1565" max="1571" width="0" style="16" hidden="1" customWidth="1"/>
    <col min="1572" max="1792" width="9" style="16"/>
    <col min="1793" max="1793" width="2.125" style="16" customWidth="1"/>
    <col min="1794" max="1794" width="6.625" style="16" customWidth="1"/>
    <col min="1795" max="1795" width="9.625" style="16" customWidth="1"/>
    <col min="1796" max="1808" width="5.625" style="16" customWidth="1"/>
    <col min="1809" max="1810" width="4.625" style="16" customWidth="1"/>
    <col min="1811" max="1812" width="0" style="16" hidden="1" customWidth="1"/>
    <col min="1813" max="1813" width="0.125" style="16" customWidth="1"/>
    <col min="1814" max="1814" width="0" style="16" hidden="1" customWidth="1"/>
    <col min="1815" max="1818" width="4.625" style="16" customWidth="1"/>
    <col min="1819" max="1819" width="2.125" style="16" customWidth="1"/>
    <col min="1820" max="1820" width="2.625" style="16" customWidth="1"/>
    <col min="1821" max="1827" width="0" style="16" hidden="1" customWidth="1"/>
    <col min="1828" max="2048" width="9" style="16"/>
    <col min="2049" max="2049" width="2.125" style="16" customWidth="1"/>
    <col min="2050" max="2050" width="6.625" style="16" customWidth="1"/>
    <col min="2051" max="2051" width="9.625" style="16" customWidth="1"/>
    <col min="2052" max="2064" width="5.625" style="16" customWidth="1"/>
    <col min="2065" max="2066" width="4.625" style="16" customWidth="1"/>
    <col min="2067" max="2068" width="0" style="16" hidden="1" customWidth="1"/>
    <col min="2069" max="2069" width="0.125" style="16" customWidth="1"/>
    <col min="2070" max="2070" width="0" style="16" hidden="1" customWidth="1"/>
    <col min="2071" max="2074" width="4.625" style="16" customWidth="1"/>
    <col min="2075" max="2075" width="2.125" style="16" customWidth="1"/>
    <col min="2076" max="2076" width="2.625" style="16" customWidth="1"/>
    <col min="2077" max="2083" width="0" style="16" hidden="1" customWidth="1"/>
    <col min="2084" max="2304" width="9" style="16"/>
    <col min="2305" max="2305" width="2.125" style="16" customWidth="1"/>
    <col min="2306" max="2306" width="6.625" style="16" customWidth="1"/>
    <col min="2307" max="2307" width="9.625" style="16" customWidth="1"/>
    <col min="2308" max="2320" width="5.625" style="16" customWidth="1"/>
    <col min="2321" max="2322" width="4.625" style="16" customWidth="1"/>
    <col min="2323" max="2324" width="0" style="16" hidden="1" customWidth="1"/>
    <col min="2325" max="2325" width="0.125" style="16" customWidth="1"/>
    <col min="2326" max="2326" width="0" style="16" hidden="1" customWidth="1"/>
    <col min="2327" max="2330" width="4.625" style="16" customWidth="1"/>
    <col min="2331" max="2331" width="2.125" style="16" customWidth="1"/>
    <col min="2332" max="2332" width="2.625" style="16" customWidth="1"/>
    <col min="2333" max="2339" width="0" style="16" hidden="1" customWidth="1"/>
    <col min="2340" max="2560" width="9" style="16"/>
    <col min="2561" max="2561" width="2.125" style="16" customWidth="1"/>
    <col min="2562" max="2562" width="6.625" style="16" customWidth="1"/>
    <col min="2563" max="2563" width="9.625" style="16" customWidth="1"/>
    <col min="2564" max="2576" width="5.625" style="16" customWidth="1"/>
    <col min="2577" max="2578" width="4.625" style="16" customWidth="1"/>
    <col min="2579" max="2580" width="0" style="16" hidden="1" customWidth="1"/>
    <col min="2581" max="2581" width="0.125" style="16" customWidth="1"/>
    <col min="2582" max="2582" width="0" style="16" hidden="1" customWidth="1"/>
    <col min="2583" max="2586" width="4.625" style="16" customWidth="1"/>
    <col min="2587" max="2587" width="2.125" style="16" customWidth="1"/>
    <col min="2588" max="2588" width="2.625" style="16" customWidth="1"/>
    <col min="2589" max="2595" width="0" style="16" hidden="1" customWidth="1"/>
    <col min="2596" max="2816" width="9" style="16"/>
    <col min="2817" max="2817" width="2.125" style="16" customWidth="1"/>
    <col min="2818" max="2818" width="6.625" style="16" customWidth="1"/>
    <col min="2819" max="2819" width="9.625" style="16" customWidth="1"/>
    <col min="2820" max="2832" width="5.625" style="16" customWidth="1"/>
    <col min="2833" max="2834" width="4.625" style="16" customWidth="1"/>
    <col min="2835" max="2836" width="0" style="16" hidden="1" customWidth="1"/>
    <col min="2837" max="2837" width="0.125" style="16" customWidth="1"/>
    <col min="2838" max="2838" width="0" style="16" hidden="1" customWidth="1"/>
    <col min="2839" max="2842" width="4.625" style="16" customWidth="1"/>
    <col min="2843" max="2843" width="2.125" style="16" customWidth="1"/>
    <col min="2844" max="2844" width="2.625" style="16" customWidth="1"/>
    <col min="2845" max="2851" width="0" style="16" hidden="1" customWidth="1"/>
    <col min="2852" max="3072" width="9" style="16"/>
    <col min="3073" max="3073" width="2.125" style="16" customWidth="1"/>
    <col min="3074" max="3074" width="6.625" style="16" customWidth="1"/>
    <col min="3075" max="3075" width="9.625" style="16" customWidth="1"/>
    <col min="3076" max="3088" width="5.625" style="16" customWidth="1"/>
    <col min="3089" max="3090" width="4.625" style="16" customWidth="1"/>
    <col min="3091" max="3092" width="0" style="16" hidden="1" customWidth="1"/>
    <col min="3093" max="3093" width="0.125" style="16" customWidth="1"/>
    <col min="3094" max="3094" width="0" style="16" hidden="1" customWidth="1"/>
    <col min="3095" max="3098" width="4.625" style="16" customWidth="1"/>
    <col min="3099" max="3099" width="2.125" style="16" customWidth="1"/>
    <col min="3100" max="3100" width="2.625" style="16" customWidth="1"/>
    <col min="3101" max="3107" width="0" style="16" hidden="1" customWidth="1"/>
    <col min="3108" max="3328" width="9" style="16"/>
    <col min="3329" max="3329" width="2.125" style="16" customWidth="1"/>
    <col min="3330" max="3330" width="6.625" style="16" customWidth="1"/>
    <col min="3331" max="3331" width="9.625" style="16" customWidth="1"/>
    <col min="3332" max="3344" width="5.625" style="16" customWidth="1"/>
    <col min="3345" max="3346" width="4.625" style="16" customWidth="1"/>
    <col min="3347" max="3348" width="0" style="16" hidden="1" customWidth="1"/>
    <col min="3349" max="3349" width="0.125" style="16" customWidth="1"/>
    <col min="3350" max="3350" width="0" style="16" hidden="1" customWidth="1"/>
    <col min="3351" max="3354" width="4.625" style="16" customWidth="1"/>
    <col min="3355" max="3355" width="2.125" style="16" customWidth="1"/>
    <col min="3356" max="3356" width="2.625" style="16" customWidth="1"/>
    <col min="3357" max="3363" width="0" style="16" hidden="1" customWidth="1"/>
    <col min="3364" max="3584" width="9" style="16"/>
    <col min="3585" max="3585" width="2.125" style="16" customWidth="1"/>
    <col min="3586" max="3586" width="6.625" style="16" customWidth="1"/>
    <col min="3587" max="3587" width="9.625" style="16" customWidth="1"/>
    <col min="3588" max="3600" width="5.625" style="16" customWidth="1"/>
    <col min="3601" max="3602" width="4.625" style="16" customWidth="1"/>
    <col min="3603" max="3604" width="0" style="16" hidden="1" customWidth="1"/>
    <col min="3605" max="3605" width="0.125" style="16" customWidth="1"/>
    <col min="3606" max="3606" width="0" style="16" hidden="1" customWidth="1"/>
    <col min="3607" max="3610" width="4.625" style="16" customWidth="1"/>
    <col min="3611" max="3611" width="2.125" style="16" customWidth="1"/>
    <col min="3612" max="3612" width="2.625" style="16" customWidth="1"/>
    <col min="3613" max="3619" width="0" style="16" hidden="1" customWidth="1"/>
    <col min="3620" max="3840" width="9" style="16"/>
    <col min="3841" max="3841" width="2.125" style="16" customWidth="1"/>
    <col min="3842" max="3842" width="6.625" style="16" customWidth="1"/>
    <col min="3843" max="3843" width="9.625" style="16" customWidth="1"/>
    <col min="3844" max="3856" width="5.625" style="16" customWidth="1"/>
    <col min="3857" max="3858" width="4.625" style="16" customWidth="1"/>
    <col min="3859" max="3860" width="0" style="16" hidden="1" customWidth="1"/>
    <col min="3861" max="3861" width="0.125" style="16" customWidth="1"/>
    <col min="3862" max="3862" width="0" style="16" hidden="1" customWidth="1"/>
    <col min="3863" max="3866" width="4.625" style="16" customWidth="1"/>
    <col min="3867" max="3867" width="2.125" style="16" customWidth="1"/>
    <col min="3868" max="3868" width="2.625" style="16" customWidth="1"/>
    <col min="3869" max="3875" width="0" style="16" hidden="1" customWidth="1"/>
    <col min="3876" max="4096" width="9" style="16"/>
    <col min="4097" max="4097" width="2.125" style="16" customWidth="1"/>
    <col min="4098" max="4098" width="6.625" style="16" customWidth="1"/>
    <col min="4099" max="4099" width="9.625" style="16" customWidth="1"/>
    <col min="4100" max="4112" width="5.625" style="16" customWidth="1"/>
    <col min="4113" max="4114" width="4.625" style="16" customWidth="1"/>
    <col min="4115" max="4116" width="0" style="16" hidden="1" customWidth="1"/>
    <col min="4117" max="4117" width="0.125" style="16" customWidth="1"/>
    <col min="4118" max="4118" width="0" style="16" hidden="1" customWidth="1"/>
    <col min="4119" max="4122" width="4.625" style="16" customWidth="1"/>
    <col min="4123" max="4123" width="2.125" style="16" customWidth="1"/>
    <col min="4124" max="4124" width="2.625" style="16" customWidth="1"/>
    <col min="4125" max="4131" width="0" style="16" hidden="1" customWidth="1"/>
    <col min="4132" max="4352" width="9" style="16"/>
    <col min="4353" max="4353" width="2.125" style="16" customWidth="1"/>
    <col min="4354" max="4354" width="6.625" style="16" customWidth="1"/>
    <col min="4355" max="4355" width="9.625" style="16" customWidth="1"/>
    <col min="4356" max="4368" width="5.625" style="16" customWidth="1"/>
    <col min="4369" max="4370" width="4.625" style="16" customWidth="1"/>
    <col min="4371" max="4372" width="0" style="16" hidden="1" customWidth="1"/>
    <col min="4373" max="4373" width="0.125" style="16" customWidth="1"/>
    <col min="4374" max="4374" width="0" style="16" hidden="1" customWidth="1"/>
    <col min="4375" max="4378" width="4.625" style="16" customWidth="1"/>
    <col min="4379" max="4379" width="2.125" style="16" customWidth="1"/>
    <col min="4380" max="4380" width="2.625" style="16" customWidth="1"/>
    <col min="4381" max="4387" width="0" style="16" hidden="1" customWidth="1"/>
    <col min="4388" max="4608" width="9" style="16"/>
    <col min="4609" max="4609" width="2.125" style="16" customWidth="1"/>
    <col min="4610" max="4610" width="6.625" style="16" customWidth="1"/>
    <col min="4611" max="4611" width="9.625" style="16" customWidth="1"/>
    <col min="4612" max="4624" width="5.625" style="16" customWidth="1"/>
    <col min="4625" max="4626" width="4.625" style="16" customWidth="1"/>
    <col min="4627" max="4628" width="0" style="16" hidden="1" customWidth="1"/>
    <col min="4629" max="4629" width="0.125" style="16" customWidth="1"/>
    <col min="4630" max="4630" width="0" style="16" hidden="1" customWidth="1"/>
    <col min="4631" max="4634" width="4.625" style="16" customWidth="1"/>
    <col min="4635" max="4635" width="2.125" style="16" customWidth="1"/>
    <col min="4636" max="4636" width="2.625" style="16" customWidth="1"/>
    <col min="4637" max="4643" width="0" style="16" hidden="1" customWidth="1"/>
    <col min="4644" max="4864" width="9" style="16"/>
    <col min="4865" max="4865" width="2.125" style="16" customWidth="1"/>
    <col min="4866" max="4866" width="6.625" style="16" customWidth="1"/>
    <col min="4867" max="4867" width="9.625" style="16" customWidth="1"/>
    <col min="4868" max="4880" width="5.625" style="16" customWidth="1"/>
    <col min="4881" max="4882" width="4.625" style="16" customWidth="1"/>
    <col min="4883" max="4884" width="0" style="16" hidden="1" customWidth="1"/>
    <col min="4885" max="4885" width="0.125" style="16" customWidth="1"/>
    <col min="4886" max="4886" width="0" style="16" hidden="1" customWidth="1"/>
    <col min="4887" max="4890" width="4.625" style="16" customWidth="1"/>
    <col min="4891" max="4891" width="2.125" style="16" customWidth="1"/>
    <col min="4892" max="4892" width="2.625" style="16" customWidth="1"/>
    <col min="4893" max="4899" width="0" style="16" hidden="1" customWidth="1"/>
    <col min="4900" max="5120" width="9" style="16"/>
    <col min="5121" max="5121" width="2.125" style="16" customWidth="1"/>
    <col min="5122" max="5122" width="6.625" style="16" customWidth="1"/>
    <col min="5123" max="5123" width="9.625" style="16" customWidth="1"/>
    <col min="5124" max="5136" width="5.625" style="16" customWidth="1"/>
    <col min="5137" max="5138" width="4.625" style="16" customWidth="1"/>
    <col min="5139" max="5140" width="0" style="16" hidden="1" customWidth="1"/>
    <col min="5141" max="5141" width="0.125" style="16" customWidth="1"/>
    <col min="5142" max="5142" width="0" style="16" hidden="1" customWidth="1"/>
    <col min="5143" max="5146" width="4.625" style="16" customWidth="1"/>
    <col min="5147" max="5147" width="2.125" style="16" customWidth="1"/>
    <col min="5148" max="5148" width="2.625" style="16" customWidth="1"/>
    <col min="5149" max="5155" width="0" style="16" hidden="1" customWidth="1"/>
    <col min="5156" max="5376" width="9" style="16"/>
    <col min="5377" max="5377" width="2.125" style="16" customWidth="1"/>
    <col min="5378" max="5378" width="6.625" style="16" customWidth="1"/>
    <col min="5379" max="5379" width="9.625" style="16" customWidth="1"/>
    <col min="5380" max="5392" width="5.625" style="16" customWidth="1"/>
    <col min="5393" max="5394" width="4.625" style="16" customWidth="1"/>
    <col min="5395" max="5396" width="0" style="16" hidden="1" customWidth="1"/>
    <col min="5397" max="5397" width="0.125" style="16" customWidth="1"/>
    <col min="5398" max="5398" width="0" style="16" hidden="1" customWidth="1"/>
    <col min="5399" max="5402" width="4.625" style="16" customWidth="1"/>
    <col min="5403" max="5403" width="2.125" style="16" customWidth="1"/>
    <col min="5404" max="5404" width="2.625" style="16" customWidth="1"/>
    <col min="5405" max="5411" width="0" style="16" hidden="1" customWidth="1"/>
    <col min="5412" max="5632" width="9" style="16"/>
    <col min="5633" max="5633" width="2.125" style="16" customWidth="1"/>
    <col min="5634" max="5634" width="6.625" style="16" customWidth="1"/>
    <col min="5635" max="5635" width="9.625" style="16" customWidth="1"/>
    <col min="5636" max="5648" width="5.625" style="16" customWidth="1"/>
    <col min="5649" max="5650" width="4.625" style="16" customWidth="1"/>
    <col min="5651" max="5652" width="0" style="16" hidden="1" customWidth="1"/>
    <col min="5653" max="5653" width="0.125" style="16" customWidth="1"/>
    <col min="5654" max="5654" width="0" style="16" hidden="1" customWidth="1"/>
    <col min="5655" max="5658" width="4.625" style="16" customWidth="1"/>
    <col min="5659" max="5659" width="2.125" style="16" customWidth="1"/>
    <col min="5660" max="5660" width="2.625" style="16" customWidth="1"/>
    <col min="5661" max="5667" width="0" style="16" hidden="1" customWidth="1"/>
    <col min="5668" max="5888" width="9" style="16"/>
    <col min="5889" max="5889" width="2.125" style="16" customWidth="1"/>
    <col min="5890" max="5890" width="6.625" style="16" customWidth="1"/>
    <col min="5891" max="5891" width="9.625" style="16" customWidth="1"/>
    <col min="5892" max="5904" width="5.625" style="16" customWidth="1"/>
    <col min="5905" max="5906" width="4.625" style="16" customWidth="1"/>
    <col min="5907" max="5908" width="0" style="16" hidden="1" customWidth="1"/>
    <col min="5909" max="5909" width="0.125" style="16" customWidth="1"/>
    <col min="5910" max="5910" width="0" style="16" hidden="1" customWidth="1"/>
    <col min="5911" max="5914" width="4.625" style="16" customWidth="1"/>
    <col min="5915" max="5915" width="2.125" style="16" customWidth="1"/>
    <col min="5916" max="5916" width="2.625" style="16" customWidth="1"/>
    <col min="5917" max="5923" width="0" style="16" hidden="1" customWidth="1"/>
    <col min="5924" max="6144" width="9" style="16"/>
    <col min="6145" max="6145" width="2.125" style="16" customWidth="1"/>
    <col min="6146" max="6146" width="6.625" style="16" customWidth="1"/>
    <col min="6147" max="6147" width="9.625" style="16" customWidth="1"/>
    <col min="6148" max="6160" width="5.625" style="16" customWidth="1"/>
    <col min="6161" max="6162" width="4.625" style="16" customWidth="1"/>
    <col min="6163" max="6164" width="0" style="16" hidden="1" customWidth="1"/>
    <col min="6165" max="6165" width="0.125" style="16" customWidth="1"/>
    <col min="6166" max="6166" width="0" style="16" hidden="1" customWidth="1"/>
    <col min="6167" max="6170" width="4.625" style="16" customWidth="1"/>
    <col min="6171" max="6171" width="2.125" style="16" customWidth="1"/>
    <col min="6172" max="6172" width="2.625" style="16" customWidth="1"/>
    <col min="6173" max="6179" width="0" style="16" hidden="1" customWidth="1"/>
    <col min="6180" max="6400" width="9" style="16"/>
    <col min="6401" max="6401" width="2.125" style="16" customWidth="1"/>
    <col min="6402" max="6402" width="6.625" style="16" customWidth="1"/>
    <col min="6403" max="6403" width="9.625" style="16" customWidth="1"/>
    <col min="6404" max="6416" width="5.625" style="16" customWidth="1"/>
    <col min="6417" max="6418" width="4.625" style="16" customWidth="1"/>
    <col min="6419" max="6420" width="0" style="16" hidden="1" customWidth="1"/>
    <col min="6421" max="6421" width="0.125" style="16" customWidth="1"/>
    <col min="6422" max="6422" width="0" style="16" hidden="1" customWidth="1"/>
    <col min="6423" max="6426" width="4.625" style="16" customWidth="1"/>
    <col min="6427" max="6427" width="2.125" style="16" customWidth="1"/>
    <col min="6428" max="6428" width="2.625" style="16" customWidth="1"/>
    <col min="6429" max="6435" width="0" style="16" hidden="1" customWidth="1"/>
    <col min="6436" max="6656" width="9" style="16"/>
    <col min="6657" max="6657" width="2.125" style="16" customWidth="1"/>
    <col min="6658" max="6658" width="6.625" style="16" customWidth="1"/>
    <col min="6659" max="6659" width="9.625" style="16" customWidth="1"/>
    <col min="6660" max="6672" width="5.625" style="16" customWidth="1"/>
    <col min="6673" max="6674" width="4.625" style="16" customWidth="1"/>
    <col min="6675" max="6676" width="0" style="16" hidden="1" customWidth="1"/>
    <col min="6677" max="6677" width="0.125" style="16" customWidth="1"/>
    <col min="6678" max="6678" width="0" style="16" hidden="1" customWidth="1"/>
    <col min="6679" max="6682" width="4.625" style="16" customWidth="1"/>
    <col min="6683" max="6683" width="2.125" style="16" customWidth="1"/>
    <col min="6684" max="6684" width="2.625" style="16" customWidth="1"/>
    <col min="6685" max="6691" width="0" style="16" hidden="1" customWidth="1"/>
    <col min="6692" max="6912" width="9" style="16"/>
    <col min="6913" max="6913" width="2.125" style="16" customWidth="1"/>
    <col min="6914" max="6914" width="6.625" style="16" customWidth="1"/>
    <col min="6915" max="6915" width="9.625" style="16" customWidth="1"/>
    <col min="6916" max="6928" width="5.625" style="16" customWidth="1"/>
    <col min="6929" max="6930" width="4.625" style="16" customWidth="1"/>
    <col min="6931" max="6932" width="0" style="16" hidden="1" customWidth="1"/>
    <col min="6933" max="6933" width="0.125" style="16" customWidth="1"/>
    <col min="6934" max="6934" width="0" style="16" hidden="1" customWidth="1"/>
    <col min="6935" max="6938" width="4.625" style="16" customWidth="1"/>
    <col min="6939" max="6939" width="2.125" style="16" customWidth="1"/>
    <col min="6940" max="6940" width="2.625" style="16" customWidth="1"/>
    <col min="6941" max="6947" width="0" style="16" hidden="1" customWidth="1"/>
    <col min="6948" max="7168" width="9" style="16"/>
    <col min="7169" max="7169" width="2.125" style="16" customWidth="1"/>
    <col min="7170" max="7170" width="6.625" style="16" customWidth="1"/>
    <col min="7171" max="7171" width="9.625" style="16" customWidth="1"/>
    <col min="7172" max="7184" width="5.625" style="16" customWidth="1"/>
    <col min="7185" max="7186" width="4.625" style="16" customWidth="1"/>
    <col min="7187" max="7188" width="0" style="16" hidden="1" customWidth="1"/>
    <col min="7189" max="7189" width="0.125" style="16" customWidth="1"/>
    <col min="7190" max="7190" width="0" style="16" hidden="1" customWidth="1"/>
    <col min="7191" max="7194" width="4.625" style="16" customWidth="1"/>
    <col min="7195" max="7195" width="2.125" style="16" customWidth="1"/>
    <col min="7196" max="7196" width="2.625" style="16" customWidth="1"/>
    <col min="7197" max="7203" width="0" style="16" hidden="1" customWidth="1"/>
    <col min="7204" max="7424" width="9" style="16"/>
    <col min="7425" max="7425" width="2.125" style="16" customWidth="1"/>
    <col min="7426" max="7426" width="6.625" style="16" customWidth="1"/>
    <col min="7427" max="7427" width="9.625" style="16" customWidth="1"/>
    <col min="7428" max="7440" width="5.625" style="16" customWidth="1"/>
    <col min="7441" max="7442" width="4.625" style="16" customWidth="1"/>
    <col min="7443" max="7444" width="0" style="16" hidden="1" customWidth="1"/>
    <col min="7445" max="7445" width="0.125" style="16" customWidth="1"/>
    <col min="7446" max="7446" width="0" style="16" hidden="1" customWidth="1"/>
    <col min="7447" max="7450" width="4.625" style="16" customWidth="1"/>
    <col min="7451" max="7451" width="2.125" style="16" customWidth="1"/>
    <col min="7452" max="7452" width="2.625" style="16" customWidth="1"/>
    <col min="7453" max="7459" width="0" style="16" hidden="1" customWidth="1"/>
    <col min="7460" max="7680" width="9" style="16"/>
    <col min="7681" max="7681" width="2.125" style="16" customWidth="1"/>
    <col min="7682" max="7682" width="6.625" style="16" customWidth="1"/>
    <col min="7683" max="7683" width="9.625" style="16" customWidth="1"/>
    <col min="7684" max="7696" width="5.625" style="16" customWidth="1"/>
    <col min="7697" max="7698" width="4.625" style="16" customWidth="1"/>
    <col min="7699" max="7700" width="0" style="16" hidden="1" customWidth="1"/>
    <col min="7701" max="7701" width="0.125" style="16" customWidth="1"/>
    <col min="7702" max="7702" width="0" style="16" hidden="1" customWidth="1"/>
    <col min="7703" max="7706" width="4.625" style="16" customWidth="1"/>
    <col min="7707" max="7707" width="2.125" style="16" customWidth="1"/>
    <col min="7708" max="7708" width="2.625" style="16" customWidth="1"/>
    <col min="7709" max="7715" width="0" style="16" hidden="1" customWidth="1"/>
    <col min="7716" max="7936" width="9" style="16"/>
    <col min="7937" max="7937" width="2.125" style="16" customWidth="1"/>
    <col min="7938" max="7938" width="6.625" style="16" customWidth="1"/>
    <col min="7939" max="7939" width="9.625" style="16" customWidth="1"/>
    <col min="7940" max="7952" width="5.625" style="16" customWidth="1"/>
    <col min="7953" max="7954" width="4.625" style="16" customWidth="1"/>
    <col min="7955" max="7956" width="0" style="16" hidden="1" customWidth="1"/>
    <col min="7957" max="7957" width="0.125" style="16" customWidth="1"/>
    <col min="7958" max="7958" width="0" style="16" hidden="1" customWidth="1"/>
    <col min="7959" max="7962" width="4.625" style="16" customWidth="1"/>
    <col min="7963" max="7963" width="2.125" style="16" customWidth="1"/>
    <col min="7964" max="7964" width="2.625" style="16" customWidth="1"/>
    <col min="7965" max="7971" width="0" style="16" hidden="1" customWidth="1"/>
    <col min="7972" max="8192" width="9" style="16"/>
    <col min="8193" max="8193" width="2.125" style="16" customWidth="1"/>
    <col min="8194" max="8194" width="6.625" style="16" customWidth="1"/>
    <col min="8195" max="8195" width="9.625" style="16" customWidth="1"/>
    <col min="8196" max="8208" width="5.625" style="16" customWidth="1"/>
    <col min="8209" max="8210" width="4.625" style="16" customWidth="1"/>
    <col min="8211" max="8212" width="0" style="16" hidden="1" customWidth="1"/>
    <col min="8213" max="8213" width="0.125" style="16" customWidth="1"/>
    <col min="8214" max="8214" width="0" style="16" hidden="1" customWidth="1"/>
    <col min="8215" max="8218" width="4.625" style="16" customWidth="1"/>
    <col min="8219" max="8219" width="2.125" style="16" customWidth="1"/>
    <col min="8220" max="8220" width="2.625" style="16" customWidth="1"/>
    <col min="8221" max="8227" width="0" style="16" hidden="1" customWidth="1"/>
    <col min="8228" max="8448" width="9" style="16"/>
    <col min="8449" max="8449" width="2.125" style="16" customWidth="1"/>
    <col min="8450" max="8450" width="6.625" style="16" customWidth="1"/>
    <col min="8451" max="8451" width="9.625" style="16" customWidth="1"/>
    <col min="8452" max="8464" width="5.625" style="16" customWidth="1"/>
    <col min="8465" max="8466" width="4.625" style="16" customWidth="1"/>
    <col min="8467" max="8468" width="0" style="16" hidden="1" customWidth="1"/>
    <col min="8469" max="8469" width="0.125" style="16" customWidth="1"/>
    <col min="8470" max="8470" width="0" style="16" hidden="1" customWidth="1"/>
    <col min="8471" max="8474" width="4.625" style="16" customWidth="1"/>
    <col min="8475" max="8475" width="2.125" style="16" customWidth="1"/>
    <col min="8476" max="8476" width="2.625" style="16" customWidth="1"/>
    <col min="8477" max="8483" width="0" style="16" hidden="1" customWidth="1"/>
    <col min="8484" max="8704" width="9" style="16"/>
    <col min="8705" max="8705" width="2.125" style="16" customWidth="1"/>
    <col min="8706" max="8706" width="6.625" style="16" customWidth="1"/>
    <col min="8707" max="8707" width="9.625" style="16" customWidth="1"/>
    <col min="8708" max="8720" width="5.625" style="16" customWidth="1"/>
    <col min="8721" max="8722" width="4.625" style="16" customWidth="1"/>
    <col min="8723" max="8724" width="0" style="16" hidden="1" customWidth="1"/>
    <col min="8725" max="8725" width="0.125" style="16" customWidth="1"/>
    <col min="8726" max="8726" width="0" style="16" hidden="1" customWidth="1"/>
    <col min="8727" max="8730" width="4.625" style="16" customWidth="1"/>
    <col min="8731" max="8731" width="2.125" style="16" customWidth="1"/>
    <col min="8732" max="8732" width="2.625" style="16" customWidth="1"/>
    <col min="8733" max="8739" width="0" style="16" hidden="1" customWidth="1"/>
    <col min="8740" max="8960" width="9" style="16"/>
    <col min="8961" max="8961" width="2.125" style="16" customWidth="1"/>
    <col min="8962" max="8962" width="6.625" style="16" customWidth="1"/>
    <col min="8963" max="8963" width="9.625" style="16" customWidth="1"/>
    <col min="8964" max="8976" width="5.625" style="16" customWidth="1"/>
    <col min="8977" max="8978" width="4.625" style="16" customWidth="1"/>
    <col min="8979" max="8980" width="0" style="16" hidden="1" customWidth="1"/>
    <col min="8981" max="8981" width="0.125" style="16" customWidth="1"/>
    <col min="8982" max="8982" width="0" style="16" hidden="1" customWidth="1"/>
    <col min="8983" max="8986" width="4.625" style="16" customWidth="1"/>
    <col min="8987" max="8987" width="2.125" style="16" customWidth="1"/>
    <col min="8988" max="8988" width="2.625" style="16" customWidth="1"/>
    <col min="8989" max="8995" width="0" style="16" hidden="1" customWidth="1"/>
    <col min="8996" max="9216" width="9" style="16"/>
    <col min="9217" max="9217" width="2.125" style="16" customWidth="1"/>
    <col min="9218" max="9218" width="6.625" style="16" customWidth="1"/>
    <col min="9219" max="9219" width="9.625" style="16" customWidth="1"/>
    <col min="9220" max="9232" width="5.625" style="16" customWidth="1"/>
    <col min="9233" max="9234" width="4.625" style="16" customWidth="1"/>
    <col min="9235" max="9236" width="0" style="16" hidden="1" customWidth="1"/>
    <col min="9237" max="9237" width="0.125" style="16" customWidth="1"/>
    <col min="9238" max="9238" width="0" style="16" hidden="1" customWidth="1"/>
    <col min="9239" max="9242" width="4.625" style="16" customWidth="1"/>
    <col min="9243" max="9243" width="2.125" style="16" customWidth="1"/>
    <col min="9244" max="9244" width="2.625" style="16" customWidth="1"/>
    <col min="9245" max="9251" width="0" style="16" hidden="1" customWidth="1"/>
    <col min="9252" max="9472" width="9" style="16"/>
    <col min="9473" max="9473" width="2.125" style="16" customWidth="1"/>
    <col min="9474" max="9474" width="6.625" style="16" customWidth="1"/>
    <col min="9475" max="9475" width="9.625" style="16" customWidth="1"/>
    <col min="9476" max="9488" width="5.625" style="16" customWidth="1"/>
    <col min="9489" max="9490" width="4.625" style="16" customWidth="1"/>
    <col min="9491" max="9492" width="0" style="16" hidden="1" customWidth="1"/>
    <col min="9493" max="9493" width="0.125" style="16" customWidth="1"/>
    <col min="9494" max="9494" width="0" style="16" hidden="1" customWidth="1"/>
    <col min="9495" max="9498" width="4.625" style="16" customWidth="1"/>
    <col min="9499" max="9499" width="2.125" style="16" customWidth="1"/>
    <col min="9500" max="9500" width="2.625" style="16" customWidth="1"/>
    <col min="9501" max="9507" width="0" style="16" hidden="1" customWidth="1"/>
    <col min="9508" max="9728" width="9" style="16"/>
    <col min="9729" max="9729" width="2.125" style="16" customWidth="1"/>
    <col min="9730" max="9730" width="6.625" style="16" customWidth="1"/>
    <col min="9731" max="9731" width="9.625" style="16" customWidth="1"/>
    <col min="9732" max="9744" width="5.625" style="16" customWidth="1"/>
    <col min="9745" max="9746" width="4.625" style="16" customWidth="1"/>
    <col min="9747" max="9748" width="0" style="16" hidden="1" customWidth="1"/>
    <col min="9749" max="9749" width="0.125" style="16" customWidth="1"/>
    <col min="9750" max="9750" width="0" style="16" hidden="1" customWidth="1"/>
    <col min="9751" max="9754" width="4.625" style="16" customWidth="1"/>
    <col min="9755" max="9755" width="2.125" style="16" customWidth="1"/>
    <col min="9756" max="9756" width="2.625" style="16" customWidth="1"/>
    <col min="9757" max="9763" width="0" style="16" hidden="1" customWidth="1"/>
    <col min="9764" max="9984" width="9" style="16"/>
    <col min="9985" max="9985" width="2.125" style="16" customWidth="1"/>
    <col min="9986" max="9986" width="6.625" style="16" customWidth="1"/>
    <col min="9987" max="9987" width="9.625" style="16" customWidth="1"/>
    <col min="9988" max="10000" width="5.625" style="16" customWidth="1"/>
    <col min="10001" max="10002" width="4.625" style="16" customWidth="1"/>
    <col min="10003" max="10004" width="0" style="16" hidden="1" customWidth="1"/>
    <col min="10005" max="10005" width="0.125" style="16" customWidth="1"/>
    <col min="10006" max="10006" width="0" style="16" hidden="1" customWidth="1"/>
    <col min="10007" max="10010" width="4.625" style="16" customWidth="1"/>
    <col min="10011" max="10011" width="2.125" style="16" customWidth="1"/>
    <col min="10012" max="10012" width="2.625" style="16" customWidth="1"/>
    <col min="10013" max="10019" width="0" style="16" hidden="1" customWidth="1"/>
    <col min="10020" max="10240" width="9" style="16"/>
    <col min="10241" max="10241" width="2.125" style="16" customWidth="1"/>
    <col min="10242" max="10242" width="6.625" style="16" customWidth="1"/>
    <col min="10243" max="10243" width="9.625" style="16" customWidth="1"/>
    <col min="10244" max="10256" width="5.625" style="16" customWidth="1"/>
    <col min="10257" max="10258" width="4.625" style="16" customWidth="1"/>
    <col min="10259" max="10260" width="0" style="16" hidden="1" customWidth="1"/>
    <col min="10261" max="10261" width="0.125" style="16" customWidth="1"/>
    <col min="10262" max="10262" width="0" style="16" hidden="1" customWidth="1"/>
    <col min="10263" max="10266" width="4.625" style="16" customWidth="1"/>
    <col min="10267" max="10267" width="2.125" style="16" customWidth="1"/>
    <col min="10268" max="10268" width="2.625" style="16" customWidth="1"/>
    <col min="10269" max="10275" width="0" style="16" hidden="1" customWidth="1"/>
    <col min="10276" max="10496" width="9" style="16"/>
    <col min="10497" max="10497" width="2.125" style="16" customWidth="1"/>
    <col min="10498" max="10498" width="6.625" style="16" customWidth="1"/>
    <col min="10499" max="10499" width="9.625" style="16" customWidth="1"/>
    <col min="10500" max="10512" width="5.625" style="16" customWidth="1"/>
    <col min="10513" max="10514" width="4.625" style="16" customWidth="1"/>
    <col min="10515" max="10516" width="0" style="16" hidden="1" customWidth="1"/>
    <col min="10517" max="10517" width="0.125" style="16" customWidth="1"/>
    <col min="10518" max="10518" width="0" style="16" hidden="1" customWidth="1"/>
    <col min="10519" max="10522" width="4.625" style="16" customWidth="1"/>
    <col min="10523" max="10523" width="2.125" style="16" customWidth="1"/>
    <col min="10524" max="10524" width="2.625" style="16" customWidth="1"/>
    <col min="10525" max="10531" width="0" style="16" hidden="1" customWidth="1"/>
    <col min="10532" max="10752" width="9" style="16"/>
    <col min="10753" max="10753" width="2.125" style="16" customWidth="1"/>
    <col min="10754" max="10754" width="6.625" style="16" customWidth="1"/>
    <col min="10755" max="10755" width="9.625" style="16" customWidth="1"/>
    <col min="10756" max="10768" width="5.625" style="16" customWidth="1"/>
    <col min="10769" max="10770" width="4.625" style="16" customWidth="1"/>
    <col min="10771" max="10772" width="0" style="16" hidden="1" customWidth="1"/>
    <col min="10773" max="10773" width="0.125" style="16" customWidth="1"/>
    <col min="10774" max="10774" width="0" style="16" hidden="1" customWidth="1"/>
    <col min="10775" max="10778" width="4.625" style="16" customWidth="1"/>
    <col min="10779" max="10779" width="2.125" style="16" customWidth="1"/>
    <col min="10780" max="10780" width="2.625" style="16" customWidth="1"/>
    <col min="10781" max="10787" width="0" style="16" hidden="1" customWidth="1"/>
    <col min="10788" max="11008" width="9" style="16"/>
    <col min="11009" max="11009" width="2.125" style="16" customWidth="1"/>
    <col min="11010" max="11010" width="6.625" style="16" customWidth="1"/>
    <col min="11011" max="11011" width="9.625" style="16" customWidth="1"/>
    <col min="11012" max="11024" width="5.625" style="16" customWidth="1"/>
    <col min="11025" max="11026" width="4.625" style="16" customWidth="1"/>
    <col min="11027" max="11028" width="0" style="16" hidden="1" customWidth="1"/>
    <col min="11029" max="11029" width="0.125" style="16" customWidth="1"/>
    <col min="11030" max="11030" width="0" style="16" hidden="1" customWidth="1"/>
    <col min="11031" max="11034" width="4.625" style="16" customWidth="1"/>
    <col min="11035" max="11035" width="2.125" style="16" customWidth="1"/>
    <col min="11036" max="11036" width="2.625" style="16" customWidth="1"/>
    <col min="11037" max="11043" width="0" style="16" hidden="1" customWidth="1"/>
    <col min="11044" max="11264" width="9" style="16"/>
    <col min="11265" max="11265" width="2.125" style="16" customWidth="1"/>
    <col min="11266" max="11266" width="6.625" style="16" customWidth="1"/>
    <col min="11267" max="11267" width="9.625" style="16" customWidth="1"/>
    <col min="11268" max="11280" width="5.625" style="16" customWidth="1"/>
    <col min="11281" max="11282" width="4.625" style="16" customWidth="1"/>
    <col min="11283" max="11284" width="0" style="16" hidden="1" customWidth="1"/>
    <col min="11285" max="11285" width="0.125" style="16" customWidth="1"/>
    <col min="11286" max="11286" width="0" style="16" hidden="1" customWidth="1"/>
    <col min="11287" max="11290" width="4.625" style="16" customWidth="1"/>
    <col min="11291" max="11291" width="2.125" style="16" customWidth="1"/>
    <col min="11292" max="11292" width="2.625" style="16" customWidth="1"/>
    <col min="11293" max="11299" width="0" style="16" hidden="1" customWidth="1"/>
    <col min="11300" max="11520" width="9" style="16"/>
    <col min="11521" max="11521" width="2.125" style="16" customWidth="1"/>
    <col min="11522" max="11522" width="6.625" style="16" customWidth="1"/>
    <col min="11523" max="11523" width="9.625" style="16" customWidth="1"/>
    <col min="11524" max="11536" width="5.625" style="16" customWidth="1"/>
    <col min="11537" max="11538" width="4.625" style="16" customWidth="1"/>
    <col min="11539" max="11540" width="0" style="16" hidden="1" customWidth="1"/>
    <col min="11541" max="11541" width="0.125" style="16" customWidth="1"/>
    <col min="11542" max="11542" width="0" style="16" hidden="1" customWidth="1"/>
    <col min="11543" max="11546" width="4.625" style="16" customWidth="1"/>
    <col min="11547" max="11547" width="2.125" style="16" customWidth="1"/>
    <col min="11548" max="11548" width="2.625" style="16" customWidth="1"/>
    <col min="11549" max="11555" width="0" style="16" hidden="1" customWidth="1"/>
    <col min="11556" max="11776" width="9" style="16"/>
    <col min="11777" max="11777" width="2.125" style="16" customWidth="1"/>
    <col min="11778" max="11778" width="6.625" style="16" customWidth="1"/>
    <col min="11779" max="11779" width="9.625" style="16" customWidth="1"/>
    <col min="11780" max="11792" width="5.625" style="16" customWidth="1"/>
    <col min="11793" max="11794" width="4.625" style="16" customWidth="1"/>
    <col min="11795" max="11796" width="0" style="16" hidden="1" customWidth="1"/>
    <col min="11797" max="11797" width="0.125" style="16" customWidth="1"/>
    <col min="11798" max="11798" width="0" style="16" hidden="1" customWidth="1"/>
    <col min="11799" max="11802" width="4.625" style="16" customWidth="1"/>
    <col min="11803" max="11803" width="2.125" style="16" customWidth="1"/>
    <col min="11804" max="11804" width="2.625" style="16" customWidth="1"/>
    <col min="11805" max="11811" width="0" style="16" hidden="1" customWidth="1"/>
    <col min="11812" max="12032" width="9" style="16"/>
    <col min="12033" max="12033" width="2.125" style="16" customWidth="1"/>
    <col min="12034" max="12034" width="6.625" style="16" customWidth="1"/>
    <col min="12035" max="12035" width="9.625" style="16" customWidth="1"/>
    <col min="12036" max="12048" width="5.625" style="16" customWidth="1"/>
    <col min="12049" max="12050" width="4.625" style="16" customWidth="1"/>
    <col min="12051" max="12052" width="0" style="16" hidden="1" customWidth="1"/>
    <col min="12053" max="12053" width="0.125" style="16" customWidth="1"/>
    <col min="12054" max="12054" width="0" style="16" hidden="1" customWidth="1"/>
    <col min="12055" max="12058" width="4.625" style="16" customWidth="1"/>
    <col min="12059" max="12059" width="2.125" style="16" customWidth="1"/>
    <col min="12060" max="12060" width="2.625" style="16" customWidth="1"/>
    <col min="12061" max="12067" width="0" style="16" hidden="1" customWidth="1"/>
    <col min="12068" max="12288" width="9" style="16"/>
    <col min="12289" max="12289" width="2.125" style="16" customWidth="1"/>
    <col min="12290" max="12290" width="6.625" style="16" customWidth="1"/>
    <col min="12291" max="12291" width="9.625" style="16" customWidth="1"/>
    <col min="12292" max="12304" width="5.625" style="16" customWidth="1"/>
    <col min="12305" max="12306" width="4.625" style="16" customWidth="1"/>
    <col min="12307" max="12308" width="0" style="16" hidden="1" customWidth="1"/>
    <col min="12309" max="12309" width="0.125" style="16" customWidth="1"/>
    <col min="12310" max="12310" width="0" style="16" hidden="1" customWidth="1"/>
    <col min="12311" max="12314" width="4.625" style="16" customWidth="1"/>
    <col min="12315" max="12315" width="2.125" style="16" customWidth="1"/>
    <col min="12316" max="12316" width="2.625" style="16" customWidth="1"/>
    <col min="12317" max="12323" width="0" style="16" hidden="1" customWidth="1"/>
    <col min="12324" max="12544" width="9" style="16"/>
    <col min="12545" max="12545" width="2.125" style="16" customWidth="1"/>
    <col min="12546" max="12546" width="6.625" style="16" customWidth="1"/>
    <col min="12547" max="12547" width="9.625" style="16" customWidth="1"/>
    <col min="12548" max="12560" width="5.625" style="16" customWidth="1"/>
    <col min="12561" max="12562" width="4.625" style="16" customWidth="1"/>
    <col min="12563" max="12564" width="0" style="16" hidden="1" customWidth="1"/>
    <col min="12565" max="12565" width="0.125" style="16" customWidth="1"/>
    <col min="12566" max="12566" width="0" style="16" hidden="1" customWidth="1"/>
    <col min="12567" max="12570" width="4.625" style="16" customWidth="1"/>
    <col min="12571" max="12571" width="2.125" style="16" customWidth="1"/>
    <col min="12572" max="12572" width="2.625" style="16" customWidth="1"/>
    <col min="12573" max="12579" width="0" style="16" hidden="1" customWidth="1"/>
    <col min="12580" max="12800" width="9" style="16"/>
    <col min="12801" max="12801" width="2.125" style="16" customWidth="1"/>
    <col min="12802" max="12802" width="6.625" style="16" customWidth="1"/>
    <col min="12803" max="12803" width="9.625" style="16" customWidth="1"/>
    <col min="12804" max="12816" width="5.625" style="16" customWidth="1"/>
    <col min="12817" max="12818" width="4.625" style="16" customWidth="1"/>
    <col min="12819" max="12820" width="0" style="16" hidden="1" customWidth="1"/>
    <col min="12821" max="12821" width="0.125" style="16" customWidth="1"/>
    <col min="12822" max="12822" width="0" style="16" hidden="1" customWidth="1"/>
    <col min="12823" max="12826" width="4.625" style="16" customWidth="1"/>
    <col min="12827" max="12827" width="2.125" style="16" customWidth="1"/>
    <col min="12828" max="12828" width="2.625" style="16" customWidth="1"/>
    <col min="12829" max="12835" width="0" style="16" hidden="1" customWidth="1"/>
    <col min="12836" max="13056" width="9" style="16"/>
    <col min="13057" max="13057" width="2.125" style="16" customWidth="1"/>
    <col min="13058" max="13058" width="6.625" style="16" customWidth="1"/>
    <col min="13059" max="13059" width="9.625" style="16" customWidth="1"/>
    <col min="13060" max="13072" width="5.625" style="16" customWidth="1"/>
    <col min="13073" max="13074" width="4.625" style="16" customWidth="1"/>
    <col min="13075" max="13076" width="0" style="16" hidden="1" customWidth="1"/>
    <col min="13077" max="13077" width="0.125" style="16" customWidth="1"/>
    <col min="13078" max="13078" width="0" style="16" hidden="1" customWidth="1"/>
    <col min="13079" max="13082" width="4.625" style="16" customWidth="1"/>
    <col min="13083" max="13083" width="2.125" style="16" customWidth="1"/>
    <col min="13084" max="13084" width="2.625" style="16" customWidth="1"/>
    <col min="13085" max="13091" width="0" style="16" hidden="1" customWidth="1"/>
    <col min="13092" max="13312" width="9" style="16"/>
    <col min="13313" max="13313" width="2.125" style="16" customWidth="1"/>
    <col min="13314" max="13314" width="6.625" style="16" customWidth="1"/>
    <col min="13315" max="13315" width="9.625" style="16" customWidth="1"/>
    <col min="13316" max="13328" width="5.625" style="16" customWidth="1"/>
    <col min="13329" max="13330" width="4.625" style="16" customWidth="1"/>
    <col min="13331" max="13332" width="0" style="16" hidden="1" customWidth="1"/>
    <col min="13333" max="13333" width="0.125" style="16" customWidth="1"/>
    <col min="13334" max="13334" width="0" style="16" hidden="1" customWidth="1"/>
    <col min="13335" max="13338" width="4.625" style="16" customWidth="1"/>
    <col min="13339" max="13339" width="2.125" style="16" customWidth="1"/>
    <col min="13340" max="13340" width="2.625" style="16" customWidth="1"/>
    <col min="13341" max="13347" width="0" style="16" hidden="1" customWidth="1"/>
    <col min="13348" max="13568" width="9" style="16"/>
    <col min="13569" max="13569" width="2.125" style="16" customWidth="1"/>
    <col min="13570" max="13570" width="6.625" style="16" customWidth="1"/>
    <col min="13571" max="13571" width="9.625" style="16" customWidth="1"/>
    <col min="13572" max="13584" width="5.625" style="16" customWidth="1"/>
    <col min="13585" max="13586" width="4.625" style="16" customWidth="1"/>
    <col min="13587" max="13588" width="0" style="16" hidden="1" customWidth="1"/>
    <col min="13589" max="13589" width="0.125" style="16" customWidth="1"/>
    <col min="13590" max="13590" width="0" style="16" hidden="1" customWidth="1"/>
    <col min="13591" max="13594" width="4.625" style="16" customWidth="1"/>
    <col min="13595" max="13595" width="2.125" style="16" customWidth="1"/>
    <col min="13596" max="13596" width="2.625" style="16" customWidth="1"/>
    <col min="13597" max="13603" width="0" style="16" hidden="1" customWidth="1"/>
    <col min="13604" max="13824" width="9" style="16"/>
    <col min="13825" max="13825" width="2.125" style="16" customWidth="1"/>
    <col min="13826" max="13826" width="6.625" style="16" customWidth="1"/>
    <col min="13827" max="13827" width="9.625" style="16" customWidth="1"/>
    <col min="13828" max="13840" width="5.625" style="16" customWidth="1"/>
    <col min="13841" max="13842" width="4.625" style="16" customWidth="1"/>
    <col min="13843" max="13844" width="0" style="16" hidden="1" customWidth="1"/>
    <col min="13845" max="13845" width="0.125" style="16" customWidth="1"/>
    <col min="13846" max="13846" width="0" style="16" hidden="1" customWidth="1"/>
    <col min="13847" max="13850" width="4.625" style="16" customWidth="1"/>
    <col min="13851" max="13851" width="2.125" style="16" customWidth="1"/>
    <col min="13852" max="13852" width="2.625" style="16" customWidth="1"/>
    <col min="13853" max="13859" width="0" style="16" hidden="1" customWidth="1"/>
    <col min="13860" max="14080" width="9" style="16"/>
    <col min="14081" max="14081" width="2.125" style="16" customWidth="1"/>
    <col min="14082" max="14082" width="6.625" style="16" customWidth="1"/>
    <col min="14083" max="14083" width="9.625" style="16" customWidth="1"/>
    <col min="14084" max="14096" width="5.625" style="16" customWidth="1"/>
    <col min="14097" max="14098" width="4.625" style="16" customWidth="1"/>
    <col min="14099" max="14100" width="0" style="16" hidden="1" customWidth="1"/>
    <col min="14101" max="14101" width="0.125" style="16" customWidth="1"/>
    <col min="14102" max="14102" width="0" style="16" hidden="1" customWidth="1"/>
    <col min="14103" max="14106" width="4.625" style="16" customWidth="1"/>
    <col min="14107" max="14107" width="2.125" style="16" customWidth="1"/>
    <col min="14108" max="14108" width="2.625" style="16" customWidth="1"/>
    <col min="14109" max="14115" width="0" style="16" hidden="1" customWidth="1"/>
    <col min="14116" max="14336" width="9" style="16"/>
    <col min="14337" max="14337" width="2.125" style="16" customWidth="1"/>
    <col min="14338" max="14338" width="6.625" style="16" customWidth="1"/>
    <col min="14339" max="14339" width="9.625" style="16" customWidth="1"/>
    <col min="14340" max="14352" width="5.625" style="16" customWidth="1"/>
    <col min="14353" max="14354" width="4.625" style="16" customWidth="1"/>
    <col min="14355" max="14356" width="0" style="16" hidden="1" customWidth="1"/>
    <col min="14357" max="14357" width="0.125" style="16" customWidth="1"/>
    <col min="14358" max="14358" width="0" style="16" hidden="1" customWidth="1"/>
    <col min="14359" max="14362" width="4.625" style="16" customWidth="1"/>
    <col min="14363" max="14363" width="2.125" style="16" customWidth="1"/>
    <col min="14364" max="14364" width="2.625" style="16" customWidth="1"/>
    <col min="14365" max="14371" width="0" style="16" hidden="1" customWidth="1"/>
    <col min="14372" max="14592" width="9" style="16"/>
    <col min="14593" max="14593" width="2.125" style="16" customWidth="1"/>
    <col min="14594" max="14594" width="6.625" style="16" customWidth="1"/>
    <col min="14595" max="14595" width="9.625" style="16" customWidth="1"/>
    <col min="14596" max="14608" width="5.625" style="16" customWidth="1"/>
    <col min="14609" max="14610" width="4.625" style="16" customWidth="1"/>
    <col min="14611" max="14612" width="0" style="16" hidden="1" customWidth="1"/>
    <col min="14613" max="14613" width="0.125" style="16" customWidth="1"/>
    <col min="14614" max="14614" width="0" style="16" hidden="1" customWidth="1"/>
    <col min="14615" max="14618" width="4.625" style="16" customWidth="1"/>
    <col min="14619" max="14619" width="2.125" style="16" customWidth="1"/>
    <col min="14620" max="14620" width="2.625" style="16" customWidth="1"/>
    <col min="14621" max="14627" width="0" style="16" hidden="1" customWidth="1"/>
    <col min="14628" max="14848" width="9" style="16"/>
    <col min="14849" max="14849" width="2.125" style="16" customWidth="1"/>
    <col min="14850" max="14850" width="6.625" style="16" customWidth="1"/>
    <col min="14851" max="14851" width="9.625" style="16" customWidth="1"/>
    <col min="14852" max="14864" width="5.625" style="16" customWidth="1"/>
    <col min="14865" max="14866" width="4.625" style="16" customWidth="1"/>
    <col min="14867" max="14868" width="0" style="16" hidden="1" customWidth="1"/>
    <col min="14869" max="14869" width="0.125" style="16" customWidth="1"/>
    <col min="14870" max="14870" width="0" style="16" hidden="1" customWidth="1"/>
    <col min="14871" max="14874" width="4.625" style="16" customWidth="1"/>
    <col min="14875" max="14875" width="2.125" style="16" customWidth="1"/>
    <col min="14876" max="14876" width="2.625" style="16" customWidth="1"/>
    <col min="14877" max="14883" width="0" style="16" hidden="1" customWidth="1"/>
    <col min="14884" max="15104" width="9" style="16"/>
    <col min="15105" max="15105" width="2.125" style="16" customWidth="1"/>
    <col min="15106" max="15106" width="6.625" style="16" customWidth="1"/>
    <col min="15107" max="15107" width="9.625" style="16" customWidth="1"/>
    <col min="15108" max="15120" width="5.625" style="16" customWidth="1"/>
    <col min="15121" max="15122" width="4.625" style="16" customWidth="1"/>
    <col min="15123" max="15124" width="0" style="16" hidden="1" customWidth="1"/>
    <col min="15125" max="15125" width="0.125" style="16" customWidth="1"/>
    <col min="15126" max="15126" width="0" style="16" hidden="1" customWidth="1"/>
    <col min="15127" max="15130" width="4.625" style="16" customWidth="1"/>
    <col min="15131" max="15131" width="2.125" style="16" customWidth="1"/>
    <col min="15132" max="15132" width="2.625" style="16" customWidth="1"/>
    <col min="15133" max="15139" width="0" style="16" hidden="1" customWidth="1"/>
    <col min="15140" max="15360" width="9" style="16"/>
    <col min="15361" max="15361" width="2.125" style="16" customWidth="1"/>
    <col min="15362" max="15362" width="6.625" style="16" customWidth="1"/>
    <col min="15363" max="15363" width="9.625" style="16" customWidth="1"/>
    <col min="15364" max="15376" width="5.625" style="16" customWidth="1"/>
    <col min="15377" max="15378" width="4.625" style="16" customWidth="1"/>
    <col min="15379" max="15380" width="0" style="16" hidden="1" customWidth="1"/>
    <col min="15381" max="15381" width="0.125" style="16" customWidth="1"/>
    <col min="15382" max="15382" width="0" style="16" hidden="1" customWidth="1"/>
    <col min="15383" max="15386" width="4.625" style="16" customWidth="1"/>
    <col min="15387" max="15387" width="2.125" style="16" customWidth="1"/>
    <col min="15388" max="15388" width="2.625" style="16" customWidth="1"/>
    <col min="15389" max="15395" width="0" style="16" hidden="1" customWidth="1"/>
    <col min="15396" max="15616" width="9" style="16"/>
    <col min="15617" max="15617" width="2.125" style="16" customWidth="1"/>
    <col min="15618" max="15618" width="6.625" style="16" customWidth="1"/>
    <col min="15619" max="15619" width="9.625" style="16" customWidth="1"/>
    <col min="15620" max="15632" width="5.625" style="16" customWidth="1"/>
    <col min="15633" max="15634" width="4.625" style="16" customWidth="1"/>
    <col min="15635" max="15636" width="0" style="16" hidden="1" customWidth="1"/>
    <col min="15637" max="15637" width="0.125" style="16" customWidth="1"/>
    <col min="15638" max="15638" width="0" style="16" hidden="1" customWidth="1"/>
    <col min="15639" max="15642" width="4.625" style="16" customWidth="1"/>
    <col min="15643" max="15643" width="2.125" style="16" customWidth="1"/>
    <col min="15644" max="15644" width="2.625" style="16" customWidth="1"/>
    <col min="15645" max="15651" width="0" style="16" hidden="1" customWidth="1"/>
    <col min="15652" max="15872" width="9" style="16"/>
    <col min="15873" max="15873" width="2.125" style="16" customWidth="1"/>
    <col min="15874" max="15874" width="6.625" style="16" customWidth="1"/>
    <col min="15875" max="15875" width="9.625" style="16" customWidth="1"/>
    <col min="15876" max="15888" width="5.625" style="16" customWidth="1"/>
    <col min="15889" max="15890" width="4.625" style="16" customWidth="1"/>
    <col min="15891" max="15892" width="0" style="16" hidden="1" customWidth="1"/>
    <col min="15893" max="15893" width="0.125" style="16" customWidth="1"/>
    <col min="15894" max="15894" width="0" style="16" hidden="1" customWidth="1"/>
    <col min="15895" max="15898" width="4.625" style="16" customWidth="1"/>
    <col min="15899" max="15899" width="2.125" style="16" customWidth="1"/>
    <col min="15900" max="15900" width="2.625" style="16" customWidth="1"/>
    <col min="15901" max="15907" width="0" style="16" hidden="1" customWidth="1"/>
    <col min="15908" max="16128" width="9" style="16"/>
    <col min="16129" max="16129" width="2.125" style="16" customWidth="1"/>
    <col min="16130" max="16130" width="6.625" style="16" customWidth="1"/>
    <col min="16131" max="16131" width="9.625" style="16" customWidth="1"/>
    <col min="16132" max="16144" width="5.625" style="16" customWidth="1"/>
    <col min="16145" max="16146" width="4.625" style="16" customWidth="1"/>
    <col min="16147" max="16148" width="0" style="16" hidden="1" customWidth="1"/>
    <col min="16149" max="16149" width="0.125" style="16" customWidth="1"/>
    <col min="16150" max="16150" width="0" style="16" hidden="1" customWidth="1"/>
    <col min="16151" max="16154" width="4.625" style="16" customWidth="1"/>
    <col min="16155" max="16155" width="2.125" style="16" customWidth="1"/>
    <col min="16156" max="16156" width="2.625" style="16" customWidth="1"/>
    <col min="16157" max="16163" width="0" style="16" hidden="1" customWidth="1"/>
    <col min="16164" max="16384" width="9" style="16"/>
  </cols>
  <sheetData>
    <row r="1" spans="1:36" s="3" customFormat="1" ht="7.5" customHeight="1" thickBo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3" customFormat="1" ht="25.5" thickTop="1" thickBot="1" x14ac:dyDescent="0.2">
      <c r="A2" s="1"/>
      <c r="B2" s="135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4"/>
      <c r="AB2" s="4"/>
      <c r="AC2" s="5"/>
      <c r="AD2" s="5"/>
      <c r="AE2" s="5"/>
      <c r="AF2" s="5"/>
      <c r="AG2" s="5"/>
      <c r="AH2" s="5"/>
      <c r="AI2" s="5"/>
      <c r="AJ2" s="1"/>
    </row>
    <row r="3" spans="1:36" s="3" customFormat="1" ht="10.5" customHeight="1" thickTop="1" x14ac:dyDescent="0.1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3" customFormat="1" ht="30" customHeight="1" x14ac:dyDescent="0.15">
      <c r="A4" s="1"/>
      <c r="B4" s="137" t="s">
        <v>1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7"/>
      <c r="AB4" s="7"/>
      <c r="AC4" s="7"/>
      <c r="AD4" s="7"/>
      <c r="AE4" s="7"/>
      <c r="AF4" s="7"/>
      <c r="AG4" s="7"/>
      <c r="AH4" s="7"/>
      <c r="AI4" s="7"/>
      <c r="AJ4" s="1"/>
    </row>
    <row r="5" spans="1:36" s="12" customFormat="1" ht="10.5" customHeight="1" x14ac:dyDescent="0.15">
      <c r="A5" s="8"/>
      <c r="B5" s="8"/>
      <c r="C5" s="8"/>
      <c r="D5" s="9"/>
      <c r="E5" s="8"/>
      <c r="F5" s="10"/>
      <c r="G5" s="8"/>
      <c r="H5" s="11"/>
      <c r="I5" s="8"/>
      <c r="J5" s="10"/>
      <c r="K5" s="8"/>
      <c r="L5" s="11"/>
      <c r="M5" s="11"/>
      <c r="N5" s="11"/>
      <c r="O5" s="11"/>
      <c r="P5" s="11"/>
      <c r="Q5" s="8"/>
      <c r="R5" s="8"/>
      <c r="S5" s="8"/>
      <c r="T5" s="8"/>
      <c r="U5" s="8"/>
      <c r="V5" s="8"/>
      <c r="W5" s="8"/>
      <c r="X5" s="8"/>
      <c r="Y5" s="8"/>
      <c r="Z5" s="10"/>
    </row>
    <row r="6" spans="1:36" s="12" customFormat="1" ht="21" customHeight="1" x14ac:dyDescent="0.15">
      <c r="A6" s="8"/>
      <c r="B6" s="129" t="s">
        <v>2</v>
      </c>
      <c r="C6" s="129"/>
      <c r="D6" s="129"/>
      <c r="E6" s="129"/>
      <c r="F6" s="8"/>
      <c r="G6" s="10"/>
      <c r="H6" s="8"/>
      <c r="I6" s="11"/>
      <c r="J6" s="11"/>
      <c r="K6" s="11"/>
      <c r="L6" s="11"/>
      <c r="M6" s="11"/>
      <c r="N6" s="8"/>
      <c r="O6" s="10"/>
      <c r="P6" s="8"/>
      <c r="Q6" s="11"/>
      <c r="R6" s="8"/>
      <c r="S6" s="10"/>
      <c r="T6" s="8"/>
      <c r="U6" s="11"/>
      <c r="V6" s="11"/>
      <c r="W6" s="11"/>
      <c r="X6" s="11"/>
      <c r="Y6" s="11"/>
      <c r="Z6" s="8"/>
      <c r="AA6" s="8"/>
      <c r="AB6" s="8"/>
      <c r="AC6" s="8"/>
      <c r="AD6" s="8"/>
      <c r="AE6" s="8"/>
      <c r="AF6" s="8"/>
      <c r="AG6" s="8"/>
      <c r="AH6" s="8"/>
      <c r="AI6" s="10"/>
      <c r="AJ6" s="8"/>
    </row>
    <row r="7" spans="1:36" s="12" customFormat="1" ht="10.5" customHeight="1" thickBot="1" x14ac:dyDescent="0.2">
      <c r="A7" s="8"/>
      <c r="B7" s="8"/>
      <c r="C7" s="8"/>
      <c r="D7" s="8"/>
      <c r="E7" s="9"/>
      <c r="F7" s="8"/>
      <c r="G7" s="10"/>
      <c r="H7" s="8"/>
      <c r="I7" s="11"/>
      <c r="J7" s="11"/>
      <c r="K7" s="11"/>
      <c r="L7" s="11"/>
      <c r="M7" s="11"/>
      <c r="N7" s="8"/>
      <c r="O7" s="10"/>
      <c r="P7" s="8"/>
      <c r="Q7" s="11"/>
      <c r="R7" s="8"/>
      <c r="S7" s="10"/>
      <c r="T7" s="8"/>
      <c r="U7" s="11"/>
      <c r="V7" s="11"/>
      <c r="W7" s="11"/>
      <c r="X7" s="11"/>
      <c r="Y7" s="11"/>
      <c r="Z7" s="8"/>
      <c r="AA7" s="8"/>
      <c r="AB7" s="8"/>
      <c r="AC7" s="8"/>
      <c r="AD7" s="8"/>
      <c r="AE7" s="8"/>
      <c r="AF7" s="8"/>
      <c r="AG7" s="8"/>
      <c r="AH7" s="8"/>
      <c r="AI7" s="10"/>
      <c r="AJ7" s="8"/>
    </row>
    <row r="8" spans="1:36" ht="51" customHeight="1" thickTop="1" x14ac:dyDescent="0.15">
      <c r="B8" s="130"/>
      <c r="C8" s="131"/>
      <c r="D8" s="132"/>
      <c r="E8" s="133" t="str">
        <f>B9</f>
        <v>石見エスプリＦＣ</v>
      </c>
      <c r="F8" s="134"/>
      <c r="G8" s="134"/>
      <c r="H8" s="126"/>
      <c r="I8" s="125" t="str">
        <f>B10</f>
        <v>網引ＳＣ</v>
      </c>
      <c r="J8" s="134"/>
      <c r="K8" s="134"/>
      <c r="L8" s="126"/>
      <c r="M8" s="125" t="str">
        <f>B11</f>
        <v>センアーノ神戸　ＤＲＥＡＭ</v>
      </c>
      <c r="N8" s="134"/>
      <c r="O8" s="134"/>
      <c r="P8" s="127"/>
      <c r="Q8" s="133" t="s">
        <v>3</v>
      </c>
      <c r="R8" s="126"/>
      <c r="S8" s="14" t="s">
        <v>4</v>
      </c>
      <c r="T8" s="14" t="s">
        <v>5</v>
      </c>
      <c r="U8" s="15" t="s">
        <v>6</v>
      </c>
      <c r="V8" s="15" t="s">
        <v>7</v>
      </c>
      <c r="W8" s="125" t="s">
        <v>8</v>
      </c>
      <c r="X8" s="126"/>
      <c r="Y8" s="125" t="s">
        <v>9</v>
      </c>
      <c r="Z8" s="127"/>
      <c r="AC8" s="16" t="s">
        <v>3</v>
      </c>
      <c r="AD8" s="16" t="s">
        <v>10</v>
      </c>
      <c r="AE8" s="16" t="s">
        <v>6</v>
      </c>
      <c r="AF8" s="16" t="s">
        <v>11</v>
      </c>
    </row>
    <row r="9" spans="1:36" ht="51" customHeight="1" x14ac:dyDescent="0.15">
      <c r="B9" s="101" t="s">
        <v>12</v>
      </c>
      <c r="C9" s="102"/>
      <c r="D9" s="103"/>
      <c r="E9" s="128"/>
      <c r="F9" s="105"/>
      <c r="G9" s="105"/>
      <c r="H9" s="106"/>
      <c r="I9" s="17" t="str">
        <f>IF(J9="","",IF(J9&gt;L9,"○",IF(J9&lt;L9,"●","△")))</f>
        <v>△</v>
      </c>
      <c r="J9" s="18">
        <v>0</v>
      </c>
      <c r="K9" s="19" t="s">
        <v>13</v>
      </c>
      <c r="L9" s="20">
        <v>0</v>
      </c>
      <c r="M9" s="17" t="str">
        <f>IF(N9="","",IF(N9&gt;P9,"○",IF(N9&lt;P9,"●","△")))</f>
        <v>○</v>
      </c>
      <c r="N9" s="18">
        <v>1</v>
      </c>
      <c r="O9" s="19" t="s">
        <v>13</v>
      </c>
      <c r="P9" s="21">
        <v>0</v>
      </c>
      <c r="Q9" s="107">
        <f>IF(I9="","",S9*3+T9*1)</f>
        <v>4</v>
      </c>
      <c r="R9" s="108"/>
      <c r="S9" s="22">
        <f>COUNTIF(E9:P9,"○")</f>
        <v>1</v>
      </c>
      <c r="T9" s="22">
        <f>COUNTIF(E9:P9,"△")</f>
        <v>1</v>
      </c>
      <c r="U9" s="23">
        <f>J9+N9</f>
        <v>1</v>
      </c>
      <c r="V9" s="23">
        <f>L9+P9</f>
        <v>0</v>
      </c>
      <c r="W9" s="109">
        <f>IF(Q9="","",U9-V9)</f>
        <v>1</v>
      </c>
      <c r="X9" s="110"/>
      <c r="Y9" s="111">
        <f>IF(Q9="","",RANK(AF9,$AF$9:$AF$11,1))</f>
        <v>1</v>
      </c>
      <c r="Z9" s="112"/>
      <c r="AC9" s="16">
        <f>100*RANK(Q9,$Q$9:$Q$11,0)</f>
        <v>100</v>
      </c>
      <c r="AD9" s="16">
        <f>10*RANK(W9,$W$9:$W$11,0)</f>
        <v>10</v>
      </c>
      <c r="AE9" s="16">
        <f>1*RANK(U9,$U$9:$U$11,0)</f>
        <v>2</v>
      </c>
      <c r="AF9" s="16">
        <f>SUM(AC9:AE9)</f>
        <v>112</v>
      </c>
      <c r="AH9" s="16">
        <f>Y9</f>
        <v>1</v>
      </c>
      <c r="AI9" s="16" t="str">
        <f>B9</f>
        <v>石見エスプリＦＣ</v>
      </c>
    </row>
    <row r="10" spans="1:36" ht="51" customHeight="1" x14ac:dyDescent="0.15">
      <c r="B10" s="101" t="s">
        <v>14</v>
      </c>
      <c r="C10" s="102"/>
      <c r="D10" s="103"/>
      <c r="E10" s="24" t="str">
        <f>IF(I9="","",IF(F10&gt;H10,"○",IF(F10&lt;H10,"●","△")))</f>
        <v>△</v>
      </c>
      <c r="F10" s="25">
        <f>IF(L9="","",L9)</f>
        <v>0</v>
      </c>
      <c r="G10" s="19" t="s">
        <v>13</v>
      </c>
      <c r="H10" s="26">
        <f>IF(J9="","",J9)</f>
        <v>0</v>
      </c>
      <c r="I10" s="104"/>
      <c r="J10" s="105"/>
      <c r="K10" s="105"/>
      <c r="L10" s="106"/>
      <c r="M10" s="17" t="str">
        <f>IF(N10="","",IF(N10&gt;P10,"○",IF(N10&lt;P10,"●","△")))</f>
        <v>●</v>
      </c>
      <c r="N10" s="18">
        <v>0</v>
      </c>
      <c r="O10" s="19" t="s">
        <v>13</v>
      </c>
      <c r="P10" s="21">
        <v>2</v>
      </c>
      <c r="Q10" s="107">
        <f>IF(E10="","",S10*3+T10*1)</f>
        <v>1</v>
      </c>
      <c r="R10" s="108"/>
      <c r="S10" s="22">
        <f>COUNTIF(E10:P10,"○")</f>
        <v>0</v>
      </c>
      <c r="T10" s="22">
        <f>COUNTIF(E10:P10,"△")</f>
        <v>1</v>
      </c>
      <c r="U10" s="23">
        <f>F10+N10</f>
        <v>0</v>
      </c>
      <c r="V10" s="23">
        <f>H10+P10</f>
        <v>2</v>
      </c>
      <c r="W10" s="109">
        <f>IF(Q10="","",U10-V10)</f>
        <v>-2</v>
      </c>
      <c r="X10" s="110"/>
      <c r="Y10" s="111">
        <f>IF(Q10="","",RANK(AF10,$AF$9:$AF$11,1))</f>
        <v>3</v>
      </c>
      <c r="Z10" s="112"/>
      <c r="AC10" s="16">
        <f>100*RANK(Q10,$Q$9:$Q$11,0)</f>
        <v>300</v>
      </c>
      <c r="AD10" s="16">
        <f>10*RANK(W10,$W$9:$W$11,0)</f>
        <v>30</v>
      </c>
      <c r="AE10" s="16">
        <f>1*RANK(U10,$U$9:$U$11,0)</f>
        <v>3</v>
      </c>
      <c r="AF10" s="16">
        <f>SUM(AC10:AE10)</f>
        <v>333</v>
      </c>
      <c r="AH10" s="16">
        <f>Y10</f>
        <v>3</v>
      </c>
      <c r="AI10" s="16" t="str">
        <f>B10</f>
        <v>網引ＳＣ</v>
      </c>
    </row>
    <row r="11" spans="1:36" ht="51" customHeight="1" thickBot="1" x14ac:dyDescent="0.2">
      <c r="B11" s="113" t="s">
        <v>15</v>
      </c>
      <c r="C11" s="114"/>
      <c r="D11" s="115"/>
      <c r="E11" s="27" t="str">
        <f>IF(M9="","",IF(F11&gt;H11,"○",IF(F11&lt;H11,"●","△")))</f>
        <v>●</v>
      </c>
      <c r="F11" s="28">
        <f>IF(P9="","",P9)</f>
        <v>0</v>
      </c>
      <c r="G11" s="29" t="s">
        <v>13</v>
      </c>
      <c r="H11" s="30">
        <f>IF(N9="","",N9)</f>
        <v>1</v>
      </c>
      <c r="I11" s="31" t="str">
        <f>IF(M10="","",IF(J11&gt;L11,"○",IF(J11&lt;L11,"●","△")))</f>
        <v>○</v>
      </c>
      <c r="J11" s="28">
        <f>IF(P10="","",P10)</f>
        <v>2</v>
      </c>
      <c r="K11" s="29" t="s">
        <v>13</v>
      </c>
      <c r="L11" s="30">
        <f>IF(N10="","",N10)</f>
        <v>0</v>
      </c>
      <c r="M11" s="116"/>
      <c r="N11" s="117"/>
      <c r="O11" s="117"/>
      <c r="P11" s="118"/>
      <c r="Q11" s="119">
        <f>IF(E11="","",S11*3+T11*1)</f>
        <v>3</v>
      </c>
      <c r="R11" s="120"/>
      <c r="S11" s="32">
        <f>COUNTIF(E11:P11,"○")</f>
        <v>1</v>
      </c>
      <c r="T11" s="32">
        <f>COUNTIF(E11:P11,"△")</f>
        <v>0</v>
      </c>
      <c r="U11" s="33">
        <f>F11+J11</f>
        <v>2</v>
      </c>
      <c r="V11" s="33">
        <f>H11+L11</f>
        <v>1</v>
      </c>
      <c r="W11" s="121">
        <f>IF(Q11="","",U11-V11)</f>
        <v>1</v>
      </c>
      <c r="X11" s="122"/>
      <c r="Y11" s="123">
        <f>IF(Q11="","",RANK(AF11,$AF$9:$AF$11,1))</f>
        <v>2</v>
      </c>
      <c r="Z11" s="124"/>
      <c r="AC11" s="16">
        <f>100*RANK(Q11,$Q$9:$Q$11,0)</f>
        <v>200</v>
      </c>
      <c r="AD11" s="16">
        <f>10*RANK(W11,$W$9:$W$11,0)</f>
        <v>10</v>
      </c>
      <c r="AE11" s="16">
        <f>1*RANK(U11,$U$9:$U$11,0)</f>
        <v>1</v>
      </c>
      <c r="AF11" s="16">
        <f>SUM(AC11:AE11)</f>
        <v>211</v>
      </c>
      <c r="AH11" s="16">
        <f>Y11</f>
        <v>2</v>
      </c>
      <c r="AI11" s="16" t="str">
        <f>B11</f>
        <v>センアーノ神戸　ＤＲＥＡＭ</v>
      </c>
    </row>
    <row r="12" spans="1:36" s="12" customFormat="1" ht="10.5" customHeight="1" thickTop="1" x14ac:dyDescent="0.15">
      <c r="A12" s="8"/>
      <c r="B12" s="8"/>
      <c r="C12" s="8"/>
      <c r="D12" s="9"/>
      <c r="E12" s="8"/>
      <c r="F12" s="10"/>
      <c r="G12" s="8"/>
      <c r="H12" s="11"/>
      <c r="I12" s="8"/>
      <c r="J12" s="10"/>
      <c r="K12" s="8"/>
      <c r="L12" s="11"/>
      <c r="M12" s="11"/>
      <c r="N12" s="11"/>
      <c r="O12" s="11"/>
      <c r="P12" s="11"/>
      <c r="Q12" s="8"/>
      <c r="R12" s="8"/>
      <c r="S12" s="8"/>
      <c r="T12" s="8"/>
      <c r="U12" s="8"/>
      <c r="V12" s="8"/>
      <c r="W12" s="8"/>
      <c r="X12" s="8"/>
      <c r="Y12" s="8"/>
      <c r="Z12" s="10"/>
    </row>
    <row r="13" spans="1:36" s="12" customFormat="1" ht="21" customHeight="1" x14ac:dyDescent="0.15">
      <c r="A13" s="8"/>
      <c r="B13" s="129" t="s">
        <v>16</v>
      </c>
      <c r="C13" s="129"/>
      <c r="D13" s="129"/>
      <c r="E13" s="129"/>
      <c r="F13" s="8"/>
      <c r="G13" s="10"/>
      <c r="H13" s="8"/>
      <c r="I13" s="11"/>
      <c r="J13" s="11"/>
      <c r="K13" s="11"/>
      <c r="L13" s="11"/>
      <c r="M13" s="11"/>
      <c r="N13" s="8"/>
      <c r="O13" s="10"/>
      <c r="P13" s="8"/>
      <c r="Q13" s="11"/>
      <c r="R13" s="8"/>
      <c r="S13" s="10"/>
      <c r="T13" s="8"/>
      <c r="U13" s="11"/>
      <c r="V13" s="11"/>
      <c r="W13" s="11"/>
      <c r="X13" s="11"/>
      <c r="Y13" s="11"/>
      <c r="Z13" s="8"/>
      <c r="AA13" s="8"/>
      <c r="AB13" s="8"/>
      <c r="AC13" s="8"/>
      <c r="AD13" s="8"/>
      <c r="AE13" s="8"/>
      <c r="AF13" s="8"/>
      <c r="AG13" s="8"/>
      <c r="AH13" s="8"/>
      <c r="AI13" s="10"/>
      <c r="AJ13" s="8"/>
    </row>
    <row r="14" spans="1:36" s="12" customFormat="1" ht="10.5" customHeight="1" thickBot="1" x14ac:dyDescent="0.2">
      <c r="A14" s="8"/>
      <c r="B14" s="8"/>
      <c r="C14" s="8"/>
      <c r="D14" s="8"/>
      <c r="E14" s="9"/>
      <c r="F14" s="8"/>
      <c r="G14" s="10"/>
      <c r="H14" s="8"/>
      <c r="I14" s="11"/>
      <c r="J14" s="11"/>
      <c r="K14" s="11"/>
      <c r="L14" s="11"/>
      <c r="M14" s="11"/>
      <c r="N14" s="8"/>
      <c r="O14" s="10"/>
      <c r="P14" s="8"/>
      <c r="Q14" s="11"/>
      <c r="R14" s="8"/>
      <c r="S14" s="10"/>
      <c r="T14" s="8"/>
      <c r="U14" s="11"/>
      <c r="V14" s="11"/>
      <c r="W14" s="11"/>
      <c r="X14" s="11"/>
      <c r="Y14" s="11"/>
      <c r="Z14" s="8"/>
      <c r="AA14" s="8"/>
      <c r="AB14" s="8"/>
      <c r="AC14" s="8"/>
      <c r="AD14" s="8"/>
      <c r="AE14" s="8"/>
      <c r="AF14" s="8"/>
      <c r="AG14" s="8"/>
      <c r="AH14" s="8"/>
      <c r="AI14" s="10"/>
      <c r="AJ14" s="8"/>
    </row>
    <row r="15" spans="1:36" ht="51" customHeight="1" thickTop="1" x14ac:dyDescent="0.15">
      <c r="B15" s="130"/>
      <c r="C15" s="131"/>
      <c r="D15" s="132"/>
      <c r="E15" s="133" t="str">
        <f>B16</f>
        <v>ＶＩＳＰＯ　ＦＣ</v>
      </c>
      <c r="F15" s="134"/>
      <c r="G15" s="134"/>
      <c r="H15" s="126"/>
      <c r="I15" s="125" t="str">
        <f>B17</f>
        <v>リトルティット</v>
      </c>
      <c r="J15" s="134"/>
      <c r="K15" s="134"/>
      <c r="L15" s="126"/>
      <c r="M15" s="125" t="str">
        <f>B18</f>
        <v>センアーノ神戸　ＭＯＶＥ</v>
      </c>
      <c r="N15" s="134"/>
      <c r="O15" s="134"/>
      <c r="P15" s="127"/>
      <c r="Q15" s="133" t="s">
        <v>3</v>
      </c>
      <c r="R15" s="126"/>
      <c r="S15" s="14" t="s">
        <v>4</v>
      </c>
      <c r="T15" s="14" t="s">
        <v>5</v>
      </c>
      <c r="U15" s="15" t="s">
        <v>6</v>
      </c>
      <c r="V15" s="15" t="s">
        <v>7</v>
      </c>
      <c r="W15" s="125" t="s">
        <v>8</v>
      </c>
      <c r="X15" s="126"/>
      <c r="Y15" s="125" t="s">
        <v>9</v>
      </c>
      <c r="Z15" s="127"/>
      <c r="AC15" s="16" t="s">
        <v>3</v>
      </c>
      <c r="AD15" s="16" t="s">
        <v>10</v>
      </c>
      <c r="AE15" s="16" t="s">
        <v>6</v>
      </c>
      <c r="AF15" s="16" t="s">
        <v>11</v>
      </c>
    </row>
    <row r="16" spans="1:36" ht="51" customHeight="1" x14ac:dyDescent="0.15">
      <c r="B16" s="101" t="s">
        <v>17</v>
      </c>
      <c r="C16" s="102"/>
      <c r="D16" s="103"/>
      <c r="E16" s="128"/>
      <c r="F16" s="105"/>
      <c r="G16" s="105"/>
      <c r="H16" s="106"/>
      <c r="I16" s="17" t="str">
        <f>IF(J16="","",IF(J16&gt;L16,"○",IF(J16&lt;L16,"●","△")))</f>
        <v>△</v>
      </c>
      <c r="J16" s="18">
        <v>0</v>
      </c>
      <c r="K16" s="19" t="s">
        <v>13</v>
      </c>
      <c r="L16" s="20">
        <v>0</v>
      </c>
      <c r="M16" s="17" t="str">
        <f>IF(N16="","",IF(N16&gt;P16,"○",IF(N16&lt;P16,"●","△")))</f>
        <v>△</v>
      </c>
      <c r="N16" s="18">
        <v>0</v>
      </c>
      <c r="O16" s="19" t="s">
        <v>13</v>
      </c>
      <c r="P16" s="21">
        <v>0</v>
      </c>
      <c r="Q16" s="107">
        <f>IF(I16="","",S16*3+T16*1)</f>
        <v>2</v>
      </c>
      <c r="R16" s="108"/>
      <c r="S16" s="22">
        <f>COUNTIF(E16:P16,"○")</f>
        <v>0</v>
      </c>
      <c r="T16" s="22">
        <f>COUNTIF(E16:P16,"△")</f>
        <v>2</v>
      </c>
      <c r="U16" s="23">
        <f>J16+N16</f>
        <v>0</v>
      </c>
      <c r="V16" s="23">
        <f>L16+P16</f>
        <v>0</v>
      </c>
      <c r="W16" s="109">
        <f>IF(Q16="","",U16-V16)</f>
        <v>0</v>
      </c>
      <c r="X16" s="110"/>
      <c r="Y16" s="111">
        <f>IF(Q16="","",RANK(AF16,$AF$16:$AF$18,1))</f>
        <v>2</v>
      </c>
      <c r="Z16" s="112"/>
      <c r="AC16" s="16">
        <f>100*RANK(Q16,$Q$16:$Q$18,0)</f>
        <v>200</v>
      </c>
      <c r="AD16" s="16">
        <f>10*RANK(W16,$W$16:$W$18,0)</f>
        <v>20</v>
      </c>
      <c r="AE16" s="16">
        <f>1*RANK(U16,$U$16:$U$18,0)</f>
        <v>2</v>
      </c>
      <c r="AF16" s="16">
        <f>SUM(AC16:AE16)</f>
        <v>222</v>
      </c>
      <c r="AH16" s="16">
        <f>Y16</f>
        <v>2</v>
      </c>
      <c r="AI16" s="16" t="str">
        <f>B16</f>
        <v>ＶＩＳＰＯ　ＦＣ</v>
      </c>
    </row>
    <row r="17" spans="1:36" ht="51" customHeight="1" x14ac:dyDescent="0.15">
      <c r="B17" s="101" t="s">
        <v>18</v>
      </c>
      <c r="C17" s="102"/>
      <c r="D17" s="103"/>
      <c r="E17" s="24" t="str">
        <f>IF(I16="","",IF(F17&gt;H17,"○",IF(F17&lt;H17,"●","△")))</f>
        <v>△</v>
      </c>
      <c r="F17" s="25">
        <f>IF(L16="","",L16)</f>
        <v>0</v>
      </c>
      <c r="G17" s="19" t="s">
        <v>13</v>
      </c>
      <c r="H17" s="26">
        <f>IF(J16="","",J16)</f>
        <v>0</v>
      </c>
      <c r="I17" s="104"/>
      <c r="J17" s="105"/>
      <c r="K17" s="105"/>
      <c r="L17" s="106"/>
      <c r="M17" s="17" t="str">
        <f>IF(N17="","",IF(N17&gt;P17,"○",IF(N17&lt;P17,"●","△")))</f>
        <v>●</v>
      </c>
      <c r="N17" s="18">
        <v>0</v>
      </c>
      <c r="O17" s="19" t="s">
        <v>13</v>
      </c>
      <c r="P17" s="21">
        <v>1</v>
      </c>
      <c r="Q17" s="107">
        <f>IF(E17="","",S17*3+T17*1)</f>
        <v>1</v>
      </c>
      <c r="R17" s="108"/>
      <c r="S17" s="22">
        <f>COUNTIF(E17:P17,"○")</f>
        <v>0</v>
      </c>
      <c r="T17" s="22">
        <f>COUNTIF(E17:P17,"△")</f>
        <v>1</v>
      </c>
      <c r="U17" s="23">
        <f>F17+N17</f>
        <v>0</v>
      </c>
      <c r="V17" s="23">
        <f>H17+P17</f>
        <v>1</v>
      </c>
      <c r="W17" s="109">
        <f>IF(Q17="","",U17-V17)</f>
        <v>-1</v>
      </c>
      <c r="X17" s="110"/>
      <c r="Y17" s="111">
        <f>IF(Q17="","",RANK(AF17,$AF$16:$AF$18,1))</f>
        <v>3</v>
      </c>
      <c r="Z17" s="112"/>
      <c r="AC17" s="16">
        <f>100*RANK(Q17,$Q$16:$Q$18,0)</f>
        <v>300</v>
      </c>
      <c r="AD17" s="16">
        <f>10*RANK(W17,$W$16:$W$18,0)</f>
        <v>30</v>
      </c>
      <c r="AE17" s="16">
        <f>1*RANK(U17,$U$16:$U$18,0)</f>
        <v>2</v>
      </c>
      <c r="AF17" s="16">
        <f>SUM(AC17:AE17)</f>
        <v>332</v>
      </c>
      <c r="AH17" s="16">
        <f>Y17</f>
        <v>3</v>
      </c>
      <c r="AI17" s="16" t="str">
        <f>B17</f>
        <v>リトルティット</v>
      </c>
    </row>
    <row r="18" spans="1:36" ht="51" customHeight="1" thickBot="1" x14ac:dyDescent="0.2">
      <c r="B18" s="113" t="s">
        <v>19</v>
      </c>
      <c r="C18" s="114"/>
      <c r="D18" s="115"/>
      <c r="E18" s="27" t="str">
        <f>IF(M16="","",IF(F18&gt;H18,"○",IF(F18&lt;H18,"●","△")))</f>
        <v>△</v>
      </c>
      <c r="F18" s="28">
        <f>IF(P16="","",P16)</f>
        <v>0</v>
      </c>
      <c r="G18" s="29" t="s">
        <v>13</v>
      </c>
      <c r="H18" s="30">
        <f>IF(N16="","",N16)</f>
        <v>0</v>
      </c>
      <c r="I18" s="31" t="str">
        <f>IF(M17="","",IF(J18&gt;L18,"○",IF(J18&lt;L18,"●","△")))</f>
        <v>○</v>
      </c>
      <c r="J18" s="28">
        <f>IF(P17="","",P17)</f>
        <v>1</v>
      </c>
      <c r="K18" s="29" t="s">
        <v>13</v>
      </c>
      <c r="L18" s="30">
        <f>IF(N17="","",N17)</f>
        <v>0</v>
      </c>
      <c r="M18" s="116"/>
      <c r="N18" s="117"/>
      <c r="O18" s="117"/>
      <c r="P18" s="118"/>
      <c r="Q18" s="119">
        <f>IF(E18="","",S18*3+T18*1)</f>
        <v>4</v>
      </c>
      <c r="R18" s="120"/>
      <c r="S18" s="32">
        <f>COUNTIF(E18:P18,"○")</f>
        <v>1</v>
      </c>
      <c r="T18" s="32">
        <f>COUNTIF(E18:P18,"△")</f>
        <v>1</v>
      </c>
      <c r="U18" s="33">
        <f>F18+J18</f>
        <v>1</v>
      </c>
      <c r="V18" s="33">
        <f>H18+L18</f>
        <v>0</v>
      </c>
      <c r="W18" s="121">
        <f>IF(Q18="","",U18-V18)</f>
        <v>1</v>
      </c>
      <c r="X18" s="122"/>
      <c r="Y18" s="123">
        <f>IF(Q18="","",RANK(AF18,$AF$16:$AF$18,1))</f>
        <v>1</v>
      </c>
      <c r="Z18" s="124"/>
      <c r="AC18" s="16">
        <f>100*RANK(Q18,$Q$16:$Q$18,0)</f>
        <v>100</v>
      </c>
      <c r="AD18" s="16">
        <f>10*RANK(W18,$W$16:$W$18,0)</f>
        <v>10</v>
      </c>
      <c r="AE18" s="16">
        <f>1*RANK(U18,$U$16:$U$18,0)</f>
        <v>1</v>
      </c>
      <c r="AF18" s="16">
        <f>SUM(AC18:AE18)</f>
        <v>111</v>
      </c>
      <c r="AH18" s="16">
        <f>Y18</f>
        <v>1</v>
      </c>
      <c r="AI18" s="16" t="str">
        <f>B18</f>
        <v>センアーノ神戸　ＭＯＶＥ</v>
      </c>
    </row>
    <row r="19" spans="1:36" s="12" customFormat="1" ht="10.5" customHeight="1" thickTop="1" x14ac:dyDescent="0.15">
      <c r="A19" s="8"/>
      <c r="B19" s="8"/>
      <c r="C19" s="8"/>
      <c r="D19" s="9"/>
      <c r="E19" s="8"/>
      <c r="F19" s="10"/>
      <c r="G19" s="8"/>
      <c r="H19" s="11"/>
      <c r="I19" s="8"/>
      <c r="J19" s="10"/>
      <c r="K19" s="8"/>
      <c r="L19" s="11"/>
      <c r="M19" s="11"/>
      <c r="N19" s="11"/>
      <c r="O19" s="11"/>
      <c r="P19" s="11"/>
      <c r="Q19" s="8"/>
      <c r="R19" s="8"/>
      <c r="S19" s="8"/>
      <c r="T19" s="8"/>
      <c r="U19" s="8"/>
      <c r="V19" s="8"/>
      <c r="W19" s="8"/>
      <c r="X19" s="8"/>
      <c r="Y19" s="8"/>
      <c r="Z19" s="10"/>
    </row>
    <row r="20" spans="1:36" s="12" customFormat="1" ht="21" customHeight="1" x14ac:dyDescent="0.15">
      <c r="A20" s="8"/>
      <c r="B20" s="129" t="s">
        <v>20</v>
      </c>
      <c r="C20" s="129"/>
      <c r="D20" s="129"/>
      <c r="E20" s="129"/>
      <c r="F20" s="8"/>
      <c r="G20" s="10"/>
      <c r="H20" s="8"/>
      <c r="I20" s="11"/>
      <c r="J20" s="11"/>
      <c r="K20" s="11"/>
      <c r="L20" s="11"/>
      <c r="M20" s="11"/>
      <c r="N20" s="8"/>
      <c r="O20" s="10"/>
      <c r="P20" s="8"/>
      <c r="Q20" s="11"/>
      <c r="R20" s="8"/>
      <c r="S20" s="10"/>
      <c r="T20" s="8"/>
      <c r="U20" s="11"/>
      <c r="V20" s="11"/>
      <c r="W20" s="11"/>
      <c r="X20" s="11"/>
      <c r="Y20" s="11"/>
      <c r="Z20" s="8"/>
      <c r="AA20" s="8"/>
      <c r="AB20" s="8"/>
      <c r="AC20" s="8"/>
      <c r="AD20" s="8"/>
      <c r="AE20" s="8"/>
      <c r="AF20" s="8"/>
      <c r="AG20" s="8"/>
      <c r="AH20" s="8"/>
      <c r="AI20" s="10"/>
      <c r="AJ20" s="8"/>
    </row>
    <row r="21" spans="1:36" s="12" customFormat="1" ht="10.5" customHeight="1" thickBot="1" x14ac:dyDescent="0.2">
      <c r="A21" s="8"/>
      <c r="B21" s="8"/>
      <c r="C21" s="8"/>
      <c r="D21" s="8"/>
      <c r="E21" s="9"/>
      <c r="F21" s="8"/>
      <c r="G21" s="10"/>
      <c r="H21" s="8"/>
      <c r="I21" s="11"/>
      <c r="J21" s="11"/>
      <c r="K21" s="11"/>
      <c r="L21" s="11"/>
      <c r="M21" s="11"/>
      <c r="N21" s="8"/>
      <c r="O21" s="10"/>
      <c r="P21" s="8"/>
      <c r="Q21" s="11"/>
      <c r="R21" s="8"/>
      <c r="S21" s="10"/>
      <c r="T21" s="8"/>
      <c r="U21" s="11"/>
      <c r="V21" s="11"/>
      <c r="W21" s="11"/>
      <c r="X21" s="11"/>
      <c r="Y21" s="11"/>
      <c r="Z21" s="8"/>
      <c r="AA21" s="8"/>
      <c r="AB21" s="8"/>
      <c r="AC21" s="8"/>
      <c r="AD21" s="8"/>
      <c r="AE21" s="8"/>
      <c r="AF21" s="8"/>
      <c r="AG21" s="8"/>
      <c r="AH21" s="8"/>
      <c r="AI21" s="10"/>
      <c r="AJ21" s="8"/>
    </row>
    <row r="22" spans="1:36" ht="51" customHeight="1" thickTop="1" x14ac:dyDescent="0.15">
      <c r="B22" s="130"/>
      <c r="C22" s="131"/>
      <c r="D22" s="132"/>
      <c r="E22" s="133" t="str">
        <f>B23</f>
        <v>Ａ．Ｃ　Ｌｉｖｅｎｔ</v>
      </c>
      <c r="F22" s="134"/>
      <c r="G22" s="134"/>
      <c r="H22" s="126"/>
      <c r="I22" s="125" t="str">
        <f>B24</f>
        <v>南輝ＳＳＳ</v>
      </c>
      <c r="J22" s="134"/>
      <c r="K22" s="134"/>
      <c r="L22" s="126"/>
      <c r="M22" s="125" t="str">
        <f>B25</f>
        <v>セイント大阪</v>
      </c>
      <c r="N22" s="134"/>
      <c r="O22" s="134"/>
      <c r="P22" s="127"/>
      <c r="Q22" s="133" t="s">
        <v>3</v>
      </c>
      <c r="R22" s="126"/>
      <c r="S22" s="14" t="s">
        <v>4</v>
      </c>
      <c r="T22" s="14" t="s">
        <v>5</v>
      </c>
      <c r="U22" s="15" t="s">
        <v>6</v>
      </c>
      <c r="V22" s="15" t="s">
        <v>7</v>
      </c>
      <c r="W22" s="125" t="s">
        <v>8</v>
      </c>
      <c r="X22" s="126"/>
      <c r="Y22" s="125" t="s">
        <v>9</v>
      </c>
      <c r="Z22" s="127"/>
      <c r="AC22" s="16" t="s">
        <v>3</v>
      </c>
      <c r="AD22" s="16" t="s">
        <v>10</v>
      </c>
      <c r="AE22" s="16" t="s">
        <v>6</v>
      </c>
      <c r="AF22" s="16" t="s">
        <v>11</v>
      </c>
    </row>
    <row r="23" spans="1:36" ht="51" customHeight="1" x14ac:dyDescent="0.15">
      <c r="B23" s="101" t="s">
        <v>21</v>
      </c>
      <c r="C23" s="102"/>
      <c r="D23" s="103"/>
      <c r="E23" s="128"/>
      <c r="F23" s="105"/>
      <c r="G23" s="105"/>
      <c r="H23" s="106"/>
      <c r="I23" s="17" t="str">
        <f>IF(J23="","",IF(J23&gt;L23,"○",IF(J23&lt;L23,"●","△")))</f>
        <v>△</v>
      </c>
      <c r="J23" s="18">
        <v>0</v>
      </c>
      <c r="K23" s="19" t="s">
        <v>13</v>
      </c>
      <c r="L23" s="20">
        <v>0</v>
      </c>
      <c r="M23" s="17" t="str">
        <f>IF(N23="","",IF(N23&gt;P23,"○",IF(N23&lt;P23,"●","△")))</f>
        <v>●</v>
      </c>
      <c r="N23" s="18">
        <v>1</v>
      </c>
      <c r="O23" s="19" t="s">
        <v>13</v>
      </c>
      <c r="P23" s="21">
        <v>7</v>
      </c>
      <c r="Q23" s="107">
        <f>IF(I23="","",S23*3+T23*1)</f>
        <v>1</v>
      </c>
      <c r="R23" s="108"/>
      <c r="S23" s="22">
        <f>COUNTIF(E23:P23,"○")</f>
        <v>0</v>
      </c>
      <c r="T23" s="22">
        <f>COUNTIF(E23:P23,"△")</f>
        <v>1</v>
      </c>
      <c r="U23" s="23">
        <f>J23+N23</f>
        <v>1</v>
      </c>
      <c r="V23" s="23">
        <f>L23+P23</f>
        <v>7</v>
      </c>
      <c r="W23" s="109">
        <f>IF(Q23="","",U23-V23)</f>
        <v>-6</v>
      </c>
      <c r="X23" s="110"/>
      <c r="Y23" s="111">
        <f>IF(Q23="","",RANK(AF23,$AF$23:$AF$25,1))</f>
        <v>3</v>
      </c>
      <c r="Z23" s="112"/>
      <c r="AC23" s="16">
        <f>100*RANK(Q23,$Q$23:$Q$25,0)</f>
        <v>200</v>
      </c>
      <c r="AD23" s="16">
        <f>10*RANK(W23,$W$23:$W$25,0)</f>
        <v>30</v>
      </c>
      <c r="AE23" s="16">
        <f>1*RANK(U23,$U$23:$U$25,0)</f>
        <v>2</v>
      </c>
      <c r="AF23" s="16">
        <f>SUM(AC23:AE23)</f>
        <v>232</v>
      </c>
      <c r="AH23" s="16">
        <f>Y23</f>
        <v>3</v>
      </c>
      <c r="AI23" s="16" t="str">
        <f>B23</f>
        <v>Ａ．Ｃ　Ｌｉｖｅｎｔ</v>
      </c>
    </row>
    <row r="24" spans="1:36" ht="51" customHeight="1" x14ac:dyDescent="0.15">
      <c r="B24" s="101" t="s">
        <v>22</v>
      </c>
      <c r="C24" s="102"/>
      <c r="D24" s="103"/>
      <c r="E24" s="24" t="str">
        <f>IF(I23="","",IF(F24&gt;H24,"○",IF(F24&lt;H24,"●","△")))</f>
        <v>△</v>
      </c>
      <c r="F24" s="25">
        <f>IF(L23="","",L23)</f>
        <v>0</v>
      </c>
      <c r="G24" s="19" t="s">
        <v>13</v>
      </c>
      <c r="H24" s="26">
        <f>IF(J23="","",J23)</f>
        <v>0</v>
      </c>
      <c r="I24" s="104"/>
      <c r="J24" s="105"/>
      <c r="K24" s="105"/>
      <c r="L24" s="106"/>
      <c r="M24" s="17" t="str">
        <f>IF(N24="","",IF(N24&gt;P24,"○",IF(N24&lt;P24,"●","△")))</f>
        <v>●</v>
      </c>
      <c r="N24" s="18">
        <v>0</v>
      </c>
      <c r="O24" s="19" t="s">
        <v>13</v>
      </c>
      <c r="P24" s="21">
        <v>1</v>
      </c>
      <c r="Q24" s="107">
        <f>IF(E24="","",S24*3+T24*1)</f>
        <v>1</v>
      </c>
      <c r="R24" s="108"/>
      <c r="S24" s="22">
        <f>COUNTIF(E24:P24,"○")</f>
        <v>0</v>
      </c>
      <c r="T24" s="22">
        <f>COUNTIF(E24:P24,"△")</f>
        <v>1</v>
      </c>
      <c r="U24" s="23">
        <f>F24+N24</f>
        <v>0</v>
      </c>
      <c r="V24" s="23">
        <f>H24+P24</f>
        <v>1</v>
      </c>
      <c r="W24" s="109">
        <f>IF(Q24="","",U24-V24)</f>
        <v>-1</v>
      </c>
      <c r="X24" s="110"/>
      <c r="Y24" s="111">
        <f>IF(Q24="","",RANK(AF24,$AF$23:$AF$25,1))</f>
        <v>2</v>
      </c>
      <c r="Z24" s="112"/>
      <c r="AC24" s="16">
        <f>100*RANK(Q24,$Q$23:$Q$25,0)</f>
        <v>200</v>
      </c>
      <c r="AD24" s="16">
        <f>10*RANK(W24,$W$23:$W$25,0)</f>
        <v>20</v>
      </c>
      <c r="AE24" s="16">
        <f>1*RANK(U24,$U$23:$U$25,0)</f>
        <v>3</v>
      </c>
      <c r="AF24" s="16">
        <f>SUM(AC24:AE24)</f>
        <v>223</v>
      </c>
      <c r="AH24" s="16">
        <f>Y24</f>
        <v>2</v>
      </c>
      <c r="AI24" s="16" t="str">
        <f>B24</f>
        <v>南輝ＳＳＳ</v>
      </c>
    </row>
    <row r="25" spans="1:36" ht="51" customHeight="1" thickBot="1" x14ac:dyDescent="0.2">
      <c r="B25" s="113" t="s">
        <v>23</v>
      </c>
      <c r="C25" s="114"/>
      <c r="D25" s="115"/>
      <c r="E25" s="27" t="str">
        <f>IF(M23="","",IF(F25&gt;H25,"○",IF(F25&lt;H25,"●","△")))</f>
        <v>○</v>
      </c>
      <c r="F25" s="28">
        <f>IF(P23="","",P23)</f>
        <v>7</v>
      </c>
      <c r="G25" s="29" t="s">
        <v>13</v>
      </c>
      <c r="H25" s="30">
        <f>IF(N23="","",N23)</f>
        <v>1</v>
      </c>
      <c r="I25" s="31" t="str">
        <f>IF(M24="","",IF(J25&gt;L25,"○",IF(J25&lt;L25,"●","△")))</f>
        <v>○</v>
      </c>
      <c r="J25" s="28">
        <f>IF(P24="","",P24)</f>
        <v>1</v>
      </c>
      <c r="K25" s="29" t="s">
        <v>13</v>
      </c>
      <c r="L25" s="30">
        <f>IF(N24="","",N24)</f>
        <v>0</v>
      </c>
      <c r="M25" s="116"/>
      <c r="N25" s="117"/>
      <c r="O25" s="117"/>
      <c r="P25" s="118"/>
      <c r="Q25" s="119">
        <f>IF(E25="","",S25*3+T25*1)</f>
        <v>6</v>
      </c>
      <c r="R25" s="120"/>
      <c r="S25" s="32">
        <f>COUNTIF(E25:P25,"○")</f>
        <v>2</v>
      </c>
      <c r="T25" s="32">
        <f>COUNTIF(E25:P25,"△")</f>
        <v>0</v>
      </c>
      <c r="U25" s="33">
        <f>F25+J25</f>
        <v>8</v>
      </c>
      <c r="V25" s="33">
        <f>H25+L25</f>
        <v>1</v>
      </c>
      <c r="W25" s="121">
        <f>IF(Q25="","",U25-V25)</f>
        <v>7</v>
      </c>
      <c r="X25" s="122"/>
      <c r="Y25" s="123">
        <f>IF(Q25="","",RANK(AF25,$AF$23:$AF$25,1))</f>
        <v>1</v>
      </c>
      <c r="Z25" s="124"/>
      <c r="AC25" s="16">
        <f>100*RANK(Q25,$Q$23:$Q$25,0)</f>
        <v>100</v>
      </c>
      <c r="AD25" s="16">
        <f>10*RANK(W25,$W$23:$W$25,0)</f>
        <v>10</v>
      </c>
      <c r="AE25" s="16">
        <f>1*RANK(U25,$U$23:$U$25,0)</f>
        <v>1</v>
      </c>
      <c r="AF25" s="16">
        <f>SUM(AC25:AE25)</f>
        <v>111</v>
      </c>
      <c r="AH25" s="16">
        <f>Y25</f>
        <v>1</v>
      </c>
      <c r="AI25" s="16" t="str">
        <f>B25</f>
        <v>セイント大阪</v>
      </c>
    </row>
    <row r="26" spans="1:36" s="12" customFormat="1" ht="10.5" customHeight="1" thickTop="1" x14ac:dyDescent="0.15">
      <c r="A26" s="8"/>
      <c r="B26" s="8"/>
      <c r="C26" s="8"/>
      <c r="D26" s="9"/>
      <c r="E26" s="8"/>
      <c r="F26" s="10"/>
      <c r="G26" s="8"/>
      <c r="H26" s="11"/>
      <c r="I26" s="8"/>
      <c r="J26" s="10"/>
      <c r="K26" s="8"/>
      <c r="L26" s="11"/>
      <c r="M26" s="11"/>
      <c r="N26" s="11"/>
      <c r="O26" s="11"/>
      <c r="P26" s="11"/>
      <c r="Q26" s="8"/>
      <c r="R26" s="8"/>
      <c r="S26" s="8"/>
      <c r="T26" s="8"/>
      <c r="U26" s="8"/>
      <c r="V26" s="8"/>
      <c r="W26" s="8"/>
      <c r="X26" s="8"/>
      <c r="Y26" s="8"/>
      <c r="Z26" s="10"/>
    </row>
    <row r="27" spans="1:36" s="12" customFormat="1" ht="21" customHeight="1" x14ac:dyDescent="0.15">
      <c r="A27" s="8"/>
      <c r="B27" s="129" t="s">
        <v>24</v>
      </c>
      <c r="C27" s="129"/>
      <c r="D27" s="129"/>
      <c r="E27" s="129"/>
      <c r="F27" s="8"/>
      <c r="G27" s="10"/>
      <c r="H27" s="8"/>
      <c r="I27" s="11"/>
      <c r="J27" s="11"/>
      <c r="K27" s="11"/>
      <c r="L27" s="11"/>
      <c r="M27" s="11"/>
      <c r="N27" s="8"/>
      <c r="O27" s="10"/>
      <c r="P27" s="8"/>
      <c r="Q27" s="11"/>
      <c r="R27" s="8"/>
      <c r="S27" s="10"/>
      <c r="T27" s="8"/>
      <c r="U27" s="11"/>
      <c r="V27" s="11"/>
      <c r="W27" s="11"/>
      <c r="X27" s="11"/>
      <c r="Y27" s="11"/>
      <c r="Z27" s="8"/>
      <c r="AA27" s="8"/>
      <c r="AB27" s="8"/>
      <c r="AC27" s="8"/>
      <c r="AD27" s="8"/>
      <c r="AE27" s="8"/>
      <c r="AF27" s="8"/>
      <c r="AG27" s="8"/>
      <c r="AH27" s="8"/>
      <c r="AI27" s="10"/>
      <c r="AJ27" s="8"/>
    </row>
    <row r="28" spans="1:36" s="12" customFormat="1" ht="10.5" customHeight="1" thickBot="1" x14ac:dyDescent="0.2">
      <c r="A28" s="8"/>
      <c r="B28" s="8"/>
      <c r="C28" s="8"/>
      <c r="D28" s="8"/>
      <c r="E28" s="9"/>
      <c r="F28" s="8"/>
      <c r="G28" s="10"/>
      <c r="H28" s="8"/>
      <c r="I28" s="11"/>
      <c r="J28" s="11"/>
      <c r="K28" s="11"/>
      <c r="L28" s="11"/>
      <c r="M28" s="11"/>
      <c r="N28" s="8"/>
      <c r="O28" s="10"/>
      <c r="P28" s="8"/>
      <c r="Q28" s="11"/>
      <c r="R28" s="8"/>
      <c r="S28" s="10"/>
      <c r="T28" s="8"/>
      <c r="U28" s="11"/>
      <c r="V28" s="11"/>
      <c r="W28" s="11"/>
      <c r="X28" s="11"/>
      <c r="Y28" s="11"/>
      <c r="Z28" s="8"/>
      <c r="AA28" s="8"/>
      <c r="AB28" s="8"/>
      <c r="AC28" s="8"/>
      <c r="AD28" s="8"/>
      <c r="AE28" s="8"/>
      <c r="AF28" s="8"/>
      <c r="AG28" s="8"/>
      <c r="AH28" s="8"/>
      <c r="AI28" s="10"/>
      <c r="AJ28" s="8"/>
    </row>
    <row r="29" spans="1:36" ht="51" customHeight="1" thickTop="1" x14ac:dyDescent="0.15">
      <c r="B29" s="130"/>
      <c r="C29" s="131"/>
      <c r="D29" s="132"/>
      <c r="E29" s="133" t="str">
        <f>B30</f>
        <v>福山東部ＦＣ</v>
      </c>
      <c r="F29" s="134"/>
      <c r="G29" s="134"/>
      <c r="H29" s="126"/>
      <c r="I29" s="125" t="str">
        <f>B31</f>
        <v>フィオーレＦＣ</v>
      </c>
      <c r="J29" s="134"/>
      <c r="K29" s="134"/>
      <c r="L29" s="126"/>
      <c r="M29" s="125" t="str">
        <f>B32</f>
        <v>フォルテ新宮ＦＣ</v>
      </c>
      <c r="N29" s="134"/>
      <c r="O29" s="134"/>
      <c r="P29" s="127"/>
      <c r="Q29" s="133" t="s">
        <v>3</v>
      </c>
      <c r="R29" s="126"/>
      <c r="S29" s="14" t="s">
        <v>4</v>
      </c>
      <c r="T29" s="14" t="s">
        <v>5</v>
      </c>
      <c r="U29" s="15" t="s">
        <v>6</v>
      </c>
      <c r="V29" s="15" t="s">
        <v>7</v>
      </c>
      <c r="W29" s="125" t="s">
        <v>8</v>
      </c>
      <c r="X29" s="126"/>
      <c r="Y29" s="125" t="s">
        <v>9</v>
      </c>
      <c r="Z29" s="127"/>
      <c r="AC29" s="16" t="s">
        <v>3</v>
      </c>
      <c r="AD29" s="16" t="s">
        <v>10</v>
      </c>
      <c r="AE29" s="16" t="s">
        <v>6</v>
      </c>
      <c r="AF29" s="16" t="s">
        <v>11</v>
      </c>
    </row>
    <row r="30" spans="1:36" ht="51" customHeight="1" x14ac:dyDescent="0.15">
      <c r="B30" s="101" t="s">
        <v>25</v>
      </c>
      <c r="C30" s="102"/>
      <c r="D30" s="103"/>
      <c r="E30" s="128"/>
      <c r="F30" s="105"/>
      <c r="G30" s="105"/>
      <c r="H30" s="106"/>
      <c r="I30" s="17" t="str">
        <f>IF(J30="","",IF(J30&gt;L30,"○",IF(J30&lt;L30,"●","△")))</f>
        <v>●</v>
      </c>
      <c r="J30" s="18">
        <v>0</v>
      </c>
      <c r="K30" s="19" t="s">
        <v>13</v>
      </c>
      <c r="L30" s="20">
        <v>3</v>
      </c>
      <c r="M30" s="17" t="str">
        <f>IF(N30="","",IF(N30&gt;P30,"○",IF(N30&lt;P30,"●","△")))</f>
        <v>△</v>
      </c>
      <c r="N30" s="18">
        <v>0</v>
      </c>
      <c r="O30" s="19" t="s">
        <v>13</v>
      </c>
      <c r="P30" s="21">
        <v>0</v>
      </c>
      <c r="Q30" s="107">
        <f>IF(I30="","",S30*3+T30*1)</f>
        <v>1</v>
      </c>
      <c r="R30" s="108"/>
      <c r="S30" s="22">
        <f>COUNTIF(E30:P30,"○")</f>
        <v>0</v>
      </c>
      <c r="T30" s="22">
        <f>COUNTIF(E30:P30,"△")</f>
        <v>1</v>
      </c>
      <c r="U30" s="23">
        <f>J30+N30</f>
        <v>0</v>
      </c>
      <c r="V30" s="23">
        <f>L30+P30</f>
        <v>3</v>
      </c>
      <c r="W30" s="109">
        <f>IF(Q30="","",U30-V30)</f>
        <v>-3</v>
      </c>
      <c r="X30" s="110"/>
      <c r="Y30" s="111">
        <f>IF(Q30="","",RANK(AF30,$AF$30:$AF$32,1))</f>
        <v>2</v>
      </c>
      <c r="Z30" s="112"/>
      <c r="AC30" s="16">
        <f>100*RANK(Q30,$Q$30:$Q$32,0)</f>
        <v>200</v>
      </c>
      <c r="AD30" s="16">
        <f>10*RANK(W30,$W$30:$W$32,0)</f>
        <v>20</v>
      </c>
      <c r="AE30" s="16">
        <f>1*RANK(U30,$U$30:$U$32,0)</f>
        <v>2</v>
      </c>
      <c r="AF30" s="16">
        <f>SUM(AC30:AE30)</f>
        <v>222</v>
      </c>
      <c r="AH30" s="16">
        <f>Y30</f>
        <v>2</v>
      </c>
      <c r="AI30" s="16" t="str">
        <f>B30</f>
        <v>福山東部ＦＣ</v>
      </c>
    </row>
    <row r="31" spans="1:36" ht="51" customHeight="1" x14ac:dyDescent="0.15">
      <c r="B31" s="101" t="s">
        <v>26</v>
      </c>
      <c r="C31" s="102"/>
      <c r="D31" s="103"/>
      <c r="E31" s="24" t="str">
        <f>IF(I30="","",IF(F31&gt;H31,"○",IF(F31&lt;H31,"●","△")))</f>
        <v>○</v>
      </c>
      <c r="F31" s="25">
        <f>IF(L30="","",L30)</f>
        <v>3</v>
      </c>
      <c r="G31" s="19" t="s">
        <v>13</v>
      </c>
      <c r="H31" s="26">
        <f>IF(J30="","",J30)</f>
        <v>0</v>
      </c>
      <c r="I31" s="104"/>
      <c r="J31" s="105"/>
      <c r="K31" s="105"/>
      <c r="L31" s="106"/>
      <c r="M31" s="17" t="str">
        <f>IF(N31="","",IF(N31&gt;P31,"○",IF(N31&lt;P31,"●","△")))</f>
        <v>○</v>
      </c>
      <c r="N31" s="18">
        <v>4</v>
      </c>
      <c r="O31" s="19" t="s">
        <v>13</v>
      </c>
      <c r="P31" s="21">
        <v>0</v>
      </c>
      <c r="Q31" s="107">
        <f>IF(E31="","",S31*3+T31*1)</f>
        <v>6</v>
      </c>
      <c r="R31" s="108"/>
      <c r="S31" s="22">
        <f>COUNTIF(E31:P31,"○")</f>
        <v>2</v>
      </c>
      <c r="T31" s="22">
        <f>COUNTIF(E31:P31,"△")</f>
        <v>0</v>
      </c>
      <c r="U31" s="23">
        <f>F31+N31</f>
        <v>7</v>
      </c>
      <c r="V31" s="23">
        <f>H31+P31</f>
        <v>0</v>
      </c>
      <c r="W31" s="109">
        <f>IF(Q31="","",U31-V31)</f>
        <v>7</v>
      </c>
      <c r="X31" s="110"/>
      <c r="Y31" s="111">
        <f>IF(Q31="","",RANK(AF31,$AF$30:$AF$32,1))</f>
        <v>1</v>
      </c>
      <c r="Z31" s="112"/>
      <c r="AC31" s="16">
        <f>100*RANK(Q31,$Q$30:$Q$32,0)</f>
        <v>100</v>
      </c>
      <c r="AD31" s="16">
        <f>10*RANK(W31,$W$30:$W$32,0)</f>
        <v>10</v>
      </c>
      <c r="AE31" s="16">
        <f>1*RANK(U31,$U$30:$U$32,0)</f>
        <v>1</v>
      </c>
      <c r="AF31" s="16">
        <f>SUM(AC31:AE31)</f>
        <v>111</v>
      </c>
      <c r="AH31" s="16">
        <f>Y31</f>
        <v>1</v>
      </c>
      <c r="AI31" s="16" t="str">
        <f>B31</f>
        <v>フィオーレＦＣ</v>
      </c>
    </row>
    <row r="32" spans="1:36" ht="51" customHeight="1" thickBot="1" x14ac:dyDescent="0.2">
      <c r="B32" s="113" t="s">
        <v>27</v>
      </c>
      <c r="C32" s="114"/>
      <c r="D32" s="115"/>
      <c r="E32" s="27" t="str">
        <f>IF(M30="","",IF(F32&gt;H32,"○",IF(F32&lt;H32,"●","△")))</f>
        <v>△</v>
      </c>
      <c r="F32" s="28">
        <f>IF(P30="","",P30)</f>
        <v>0</v>
      </c>
      <c r="G32" s="29" t="s">
        <v>13</v>
      </c>
      <c r="H32" s="30">
        <f>IF(N30="","",N30)</f>
        <v>0</v>
      </c>
      <c r="I32" s="31" t="str">
        <f>IF(M31="","",IF(J32&gt;L32,"○",IF(J32&lt;L32,"●","△")))</f>
        <v>●</v>
      </c>
      <c r="J32" s="28">
        <f>IF(P31="","",P31)</f>
        <v>0</v>
      </c>
      <c r="K32" s="29" t="s">
        <v>13</v>
      </c>
      <c r="L32" s="30">
        <f>IF(N31="","",N31)</f>
        <v>4</v>
      </c>
      <c r="M32" s="116"/>
      <c r="N32" s="117"/>
      <c r="O32" s="117"/>
      <c r="P32" s="118"/>
      <c r="Q32" s="119">
        <f>IF(E32="","",S32*3+T32*1)</f>
        <v>1</v>
      </c>
      <c r="R32" s="120"/>
      <c r="S32" s="32">
        <f>COUNTIF(E32:P32,"○")</f>
        <v>0</v>
      </c>
      <c r="T32" s="32">
        <f>COUNTIF(E32:P32,"△")</f>
        <v>1</v>
      </c>
      <c r="U32" s="33">
        <f>F32+J32</f>
        <v>0</v>
      </c>
      <c r="V32" s="33">
        <f>H32+L32</f>
        <v>4</v>
      </c>
      <c r="W32" s="121">
        <f>IF(Q32="","",U32-V32)</f>
        <v>-4</v>
      </c>
      <c r="X32" s="122"/>
      <c r="Y32" s="123">
        <f>IF(Q32="","",RANK(AF32,$AF$30:$AF$32,1))</f>
        <v>3</v>
      </c>
      <c r="Z32" s="124"/>
      <c r="AC32" s="16">
        <f>100*RANK(Q32,$Q$30:$Q$32,0)</f>
        <v>200</v>
      </c>
      <c r="AD32" s="16">
        <f>10*RANK(W32,$W$30:$W$32,0)</f>
        <v>30</v>
      </c>
      <c r="AE32" s="16">
        <f>1*RANK(U32,$U$30:$U$32,0)</f>
        <v>2</v>
      </c>
      <c r="AF32" s="16">
        <f>SUM(AC32:AE32)</f>
        <v>232</v>
      </c>
      <c r="AH32" s="16">
        <f>Y32</f>
        <v>3</v>
      </c>
      <c r="AI32" s="16" t="str">
        <f>B32</f>
        <v>フォルテ新宮ＦＣ</v>
      </c>
    </row>
    <row r="33" spans="1:26" s="12" customFormat="1" ht="10.5" customHeight="1" thickTop="1" x14ac:dyDescent="0.15">
      <c r="A33" s="8"/>
      <c r="B33" s="8"/>
      <c r="C33" s="8"/>
      <c r="D33" s="9"/>
      <c r="E33" s="8"/>
      <c r="F33" s="10"/>
      <c r="G33" s="8"/>
      <c r="H33" s="11"/>
      <c r="I33" s="8"/>
      <c r="J33" s="10"/>
      <c r="K33" s="8"/>
      <c r="L33" s="11"/>
      <c r="M33" s="11"/>
      <c r="N33" s="11"/>
      <c r="O33" s="11"/>
      <c r="P33" s="11"/>
      <c r="Q33" s="8"/>
      <c r="R33" s="8"/>
      <c r="S33" s="8"/>
      <c r="T33" s="8"/>
      <c r="U33" s="8"/>
      <c r="V33" s="8"/>
      <c r="W33" s="8"/>
      <c r="X33" s="8"/>
      <c r="Y33" s="8"/>
      <c r="Z33" s="10"/>
    </row>
  </sheetData>
  <mergeCells count="94">
    <mergeCell ref="B2:Z2"/>
    <mergeCell ref="B4:Z4"/>
    <mergeCell ref="B6:E6"/>
    <mergeCell ref="B8:D8"/>
    <mergeCell ref="E8:H8"/>
    <mergeCell ref="I8:L8"/>
    <mergeCell ref="M8:P8"/>
    <mergeCell ref="Q8:R8"/>
    <mergeCell ref="W8:X8"/>
    <mergeCell ref="Y8:Z8"/>
    <mergeCell ref="Y9:Z9"/>
    <mergeCell ref="B10:D10"/>
    <mergeCell ref="I10:L10"/>
    <mergeCell ref="Q10:R10"/>
    <mergeCell ref="W10:X10"/>
    <mergeCell ref="Y10:Z10"/>
    <mergeCell ref="B13:E13"/>
    <mergeCell ref="B9:D9"/>
    <mergeCell ref="E9:H9"/>
    <mergeCell ref="Q9:R9"/>
    <mergeCell ref="W9:X9"/>
    <mergeCell ref="B11:D11"/>
    <mergeCell ref="M11:P11"/>
    <mergeCell ref="Q11:R11"/>
    <mergeCell ref="W11:X11"/>
    <mergeCell ref="Y11:Z11"/>
    <mergeCell ref="Y15:Z15"/>
    <mergeCell ref="B16:D16"/>
    <mergeCell ref="E16:H16"/>
    <mergeCell ref="Q16:R16"/>
    <mergeCell ref="W16:X16"/>
    <mergeCell ref="Y16:Z16"/>
    <mergeCell ref="B15:D15"/>
    <mergeCell ref="E15:H15"/>
    <mergeCell ref="I15:L15"/>
    <mergeCell ref="M15:P15"/>
    <mergeCell ref="Q15:R15"/>
    <mergeCell ref="W15:X15"/>
    <mergeCell ref="B18:D18"/>
    <mergeCell ref="M18:P18"/>
    <mergeCell ref="Q18:R18"/>
    <mergeCell ref="W18:X18"/>
    <mergeCell ref="Y18:Z18"/>
    <mergeCell ref="B17:D17"/>
    <mergeCell ref="I17:L17"/>
    <mergeCell ref="Q17:R17"/>
    <mergeCell ref="W17:X17"/>
    <mergeCell ref="Y17:Z17"/>
    <mergeCell ref="B20:E20"/>
    <mergeCell ref="B22:D22"/>
    <mergeCell ref="E22:H22"/>
    <mergeCell ref="I22:L22"/>
    <mergeCell ref="M22:P22"/>
    <mergeCell ref="W22:X22"/>
    <mergeCell ref="Y22:Z22"/>
    <mergeCell ref="B23:D23"/>
    <mergeCell ref="E23:H23"/>
    <mergeCell ref="Q23:R23"/>
    <mergeCell ref="W23:X23"/>
    <mergeCell ref="Y23:Z23"/>
    <mergeCell ref="Q22:R22"/>
    <mergeCell ref="B25:D25"/>
    <mergeCell ref="M25:P25"/>
    <mergeCell ref="Q25:R25"/>
    <mergeCell ref="W25:X25"/>
    <mergeCell ref="Y25:Z25"/>
    <mergeCell ref="B24:D24"/>
    <mergeCell ref="I24:L24"/>
    <mergeCell ref="Q24:R24"/>
    <mergeCell ref="W24:X24"/>
    <mergeCell ref="Y24:Z24"/>
    <mergeCell ref="B27:E27"/>
    <mergeCell ref="B29:D29"/>
    <mergeCell ref="E29:H29"/>
    <mergeCell ref="I29:L29"/>
    <mergeCell ref="M29:P29"/>
    <mergeCell ref="W29:X29"/>
    <mergeCell ref="Y29:Z29"/>
    <mergeCell ref="B30:D30"/>
    <mergeCell ref="E30:H30"/>
    <mergeCell ref="Q30:R30"/>
    <mergeCell ref="W30:X30"/>
    <mergeCell ref="Y30:Z30"/>
    <mergeCell ref="Q29:R29"/>
    <mergeCell ref="B32:D32"/>
    <mergeCell ref="M32:P32"/>
    <mergeCell ref="Q32:R32"/>
    <mergeCell ref="W32:X32"/>
    <mergeCell ref="Y32:Z32"/>
    <mergeCell ref="B31:D31"/>
    <mergeCell ref="I31:L31"/>
    <mergeCell ref="Q31:R31"/>
    <mergeCell ref="W31:X31"/>
    <mergeCell ref="Y31:Z31"/>
  </mergeCells>
  <phoneticPr fontId="3"/>
  <pageMargins left="0.27" right="0.25" top="0.28999999999999998" bottom="0.27" header="0.22" footer="0.2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9"/>
  <sheetViews>
    <sheetView view="pageBreakPreview" zoomScale="70" zoomScaleNormal="80" zoomScaleSheetLayoutView="70" workbookViewId="0">
      <selection activeCell="A28" sqref="A28"/>
    </sheetView>
  </sheetViews>
  <sheetFormatPr defaultRowHeight="13.5" x14ac:dyDescent="0.15"/>
  <cols>
    <col min="1" max="31" width="4.25" style="3" customWidth="1"/>
    <col min="32" max="35" width="9" style="3"/>
    <col min="36" max="36" width="13.75" style="3" customWidth="1"/>
    <col min="37" max="37" width="0.25" style="3" hidden="1" customWidth="1"/>
    <col min="38" max="48" width="9" style="3" hidden="1" customWidth="1"/>
    <col min="49" max="256" width="9" style="3"/>
    <col min="257" max="287" width="4.25" style="3" customWidth="1"/>
    <col min="288" max="291" width="9" style="3"/>
    <col min="292" max="292" width="13.75" style="3" customWidth="1"/>
    <col min="293" max="304" width="0" style="3" hidden="1" customWidth="1"/>
    <col min="305" max="512" width="9" style="3"/>
    <col min="513" max="543" width="4.25" style="3" customWidth="1"/>
    <col min="544" max="547" width="9" style="3"/>
    <col min="548" max="548" width="13.75" style="3" customWidth="1"/>
    <col min="549" max="560" width="0" style="3" hidden="1" customWidth="1"/>
    <col min="561" max="768" width="9" style="3"/>
    <col min="769" max="799" width="4.25" style="3" customWidth="1"/>
    <col min="800" max="803" width="9" style="3"/>
    <col min="804" max="804" width="13.75" style="3" customWidth="1"/>
    <col min="805" max="816" width="0" style="3" hidden="1" customWidth="1"/>
    <col min="817" max="1024" width="9" style="3"/>
    <col min="1025" max="1055" width="4.25" style="3" customWidth="1"/>
    <col min="1056" max="1059" width="9" style="3"/>
    <col min="1060" max="1060" width="13.75" style="3" customWidth="1"/>
    <col min="1061" max="1072" width="0" style="3" hidden="1" customWidth="1"/>
    <col min="1073" max="1280" width="9" style="3"/>
    <col min="1281" max="1311" width="4.25" style="3" customWidth="1"/>
    <col min="1312" max="1315" width="9" style="3"/>
    <col min="1316" max="1316" width="13.75" style="3" customWidth="1"/>
    <col min="1317" max="1328" width="0" style="3" hidden="1" customWidth="1"/>
    <col min="1329" max="1536" width="9" style="3"/>
    <col min="1537" max="1567" width="4.25" style="3" customWidth="1"/>
    <col min="1568" max="1571" width="9" style="3"/>
    <col min="1572" max="1572" width="13.75" style="3" customWidth="1"/>
    <col min="1573" max="1584" width="0" style="3" hidden="1" customWidth="1"/>
    <col min="1585" max="1792" width="9" style="3"/>
    <col min="1793" max="1823" width="4.25" style="3" customWidth="1"/>
    <col min="1824" max="1827" width="9" style="3"/>
    <col min="1828" max="1828" width="13.75" style="3" customWidth="1"/>
    <col min="1829" max="1840" width="0" style="3" hidden="1" customWidth="1"/>
    <col min="1841" max="2048" width="9" style="3"/>
    <col min="2049" max="2079" width="4.25" style="3" customWidth="1"/>
    <col min="2080" max="2083" width="9" style="3"/>
    <col min="2084" max="2084" width="13.75" style="3" customWidth="1"/>
    <col min="2085" max="2096" width="0" style="3" hidden="1" customWidth="1"/>
    <col min="2097" max="2304" width="9" style="3"/>
    <col min="2305" max="2335" width="4.25" style="3" customWidth="1"/>
    <col min="2336" max="2339" width="9" style="3"/>
    <col min="2340" max="2340" width="13.75" style="3" customWidth="1"/>
    <col min="2341" max="2352" width="0" style="3" hidden="1" customWidth="1"/>
    <col min="2353" max="2560" width="9" style="3"/>
    <col min="2561" max="2591" width="4.25" style="3" customWidth="1"/>
    <col min="2592" max="2595" width="9" style="3"/>
    <col min="2596" max="2596" width="13.75" style="3" customWidth="1"/>
    <col min="2597" max="2608" width="0" style="3" hidden="1" customWidth="1"/>
    <col min="2609" max="2816" width="9" style="3"/>
    <col min="2817" max="2847" width="4.25" style="3" customWidth="1"/>
    <col min="2848" max="2851" width="9" style="3"/>
    <col min="2852" max="2852" width="13.75" style="3" customWidth="1"/>
    <col min="2853" max="2864" width="0" style="3" hidden="1" customWidth="1"/>
    <col min="2865" max="3072" width="9" style="3"/>
    <col min="3073" max="3103" width="4.25" style="3" customWidth="1"/>
    <col min="3104" max="3107" width="9" style="3"/>
    <col min="3108" max="3108" width="13.75" style="3" customWidth="1"/>
    <col min="3109" max="3120" width="0" style="3" hidden="1" customWidth="1"/>
    <col min="3121" max="3328" width="9" style="3"/>
    <col min="3329" max="3359" width="4.25" style="3" customWidth="1"/>
    <col min="3360" max="3363" width="9" style="3"/>
    <col min="3364" max="3364" width="13.75" style="3" customWidth="1"/>
    <col min="3365" max="3376" width="0" style="3" hidden="1" customWidth="1"/>
    <col min="3377" max="3584" width="9" style="3"/>
    <col min="3585" max="3615" width="4.25" style="3" customWidth="1"/>
    <col min="3616" max="3619" width="9" style="3"/>
    <col min="3620" max="3620" width="13.75" style="3" customWidth="1"/>
    <col min="3621" max="3632" width="0" style="3" hidden="1" customWidth="1"/>
    <col min="3633" max="3840" width="9" style="3"/>
    <col min="3841" max="3871" width="4.25" style="3" customWidth="1"/>
    <col min="3872" max="3875" width="9" style="3"/>
    <col min="3876" max="3876" width="13.75" style="3" customWidth="1"/>
    <col min="3877" max="3888" width="0" style="3" hidden="1" customWidth="1"/>
    <col min="3889" max="4096" width="9" style="3"/>
    <col min="4097" max="4127" width="4.25" style="3" customWidth="1"/>
    <col min="4128" max="4131" width="9" style="3"/>
    <col min="4132" max="4132" width="13.75" style="3" customWidth="1"/>
    <col min="4133" max="4144" width="0" style="3" hidden="1" customWidth="1"/>
    <col min="4145" max="4352" width="9" style="3"/>
    <col min="4353" max="4383" width="4.25" style="3" customWidth="1"/>
    <col min="4384" max="4387" width="9" style="3"/>
    <col min="4388" max="4388" width="13.75" style="3" customWidth="1"/>
    <col min="4389" max="4400" width="0" style="3" hidden="1" customWidth="1"/>
    <col min="4401" max="4608" width="9" style="3"/>
    <col min="4609" max="4639" width="4.25" style="3" customWidth="1"/>
    <col min="4640" max="4643" width="9" style="3"/>
    <col min="4644" max="4644" width="13.75" style="3" customWidth="1"/>
    <col min="4645" max="4656" width="0" style="3" hidden="1" customWidth="1"/>
    <col min="4657" max="4864" width="9" style="3"/>
    <col min="4865" max="4895" width="4.25" style="3" customWidth="1"/>
    <col min="4896" max="4899" width="9" style="3"/>
    <col min="4900" max="4900" width="13.75" style="3" customWidth="1"/>
    <col min="4901" max="4912" width="0" style="3" hidden="1" customWidth="1"/>
    <col min="4913" max="5120" width="9" style="3"/>
    <col min="5121" max="5151" width="4.25" style="3" customWidth="1"/>
    <col min="5152" max="5155" width="9" style="3"/>
    <col min="5156" max="5156" width="13.75" style="3" customWidth="1"/>
    <col min="5157" max="5168" width="0" style="3" hidden="1" customWidth="1"/>
    <col min="5169" max="5376" width="9" style="3"/>
    <col min="5377" max="5407" width="4.25" style="3" customWidth="1"/>
    <col min="5408" max="5411" width="9" style="3"/>
    <col min="5412" max="5412" width="13.75" style="3" customWidth="1"/>
    <col min="5413" max="5424" width="0" style="3" hidden="1" customWidth="1"/>
    <col min="5425" max="5632" width="9" style="3"/>
    <col min="5633" max="5663" width="4.25" style="3" customWidth="1"/>
    <col min="5664" max="5667" width="9" style="3"/>
    <col min="5668" max="5668" width="13.75" style="3" customWidth="1"/>
    <col min="5669" max="5680" width="0" style="3" hidden="1" customWidth="1"/>
    <col min="5681" max="5888" width="9" style="3"/>
    <col min="5889" max="5919" width="4.25" style="3" customWidth="1"/>
    <col min="5920" max="5923" width="9" style="3"/>
    <col min="5924" max="5924" width="13.75" style="3" customWidth="1"/>
    <col min="5925" max="5936" width="0" style="3" hidden="1" customWidth="1"/>
    <col min="5937" max="6144" width="9" style="3"/>
    <col min="6145" max="6175" width="4.25" style="3" customWidth="1"/>
    <col min="6176" max="6179" width="9" style="3"/>
    <col min="6180" max="6180" width="13.75" style="3" customWidth="1"/>
    <col min="6181" max="6192" width="0" style="3" hidden="1" customWidth="1"/>
    <col min="6193" max="6400" width="9" style="3"/>
    <col min="6401" max="6431" width="4.25" style="3" customWidth="1"/>
    <col min="6432" max="6435" width="9" style="3"/>
    <col min="6436" max="6436" width="13.75" style="3" customWidth="1"/>
    <col min="6437" max="6448" width="0" style="3" hidden="1" customWidth="1"/>
    <col min="6449" max="6656" width="9" style="3"/>
    <col min="6657" max="6687" width="4.25" style="3" customWidth="1"/>
    <col min="6688" max="6691" width="9" style="3"/>
    <col min="6692" max="6692" width="13.75" style="3" customWidth="1"/>
    <col min="6693" max="6704" width="0" style="3" hidden="1" customWidth="1"/>
    <col min="6705" max="6912" width="9" style="3"/>
    <col min="6913" max="6943" width="4.25" style="3" customWidth="1"/>
    <col min="6944" max="6947" width="9" style="3"/>
    <col min="6948" max="6948" width="13.75" style="3" customWidth="1"/>
    <col min="6949" max="6960" width="0" style="3" hidden="1" customWidth="1"/>
    <col min="6961" max="7168" width="9" style="3"/>
    <col min="7169" max="7199" width="4.25" style="3" customWidth="1"/>
    <col min="7200" max="7203" width="9" style="3"/>
    <col min="7204" max="7204" width="13.75" style="3" customWidth="1"/>
    <col min="7205" max="7216" width="0" style="3" hidden="1" customWidth="1"/>
    <col min="7217" max="7424" width="9" style="3"/>
    <col min="7425" max="7455" width="4.25" style="3" customWidth="1"/>
    <col min="7456" max="7459" width="9" style="3"/>
    <col min="7460" max="7460" width="13.75" style="3" customWidth="1"/>
    <col min="7461" max="7472" width="0" style="3" hidden="1" customWidth="1"/>
    <col min="7473" max="7680" width="9" style="3"/>
    <col min="7681" max="7711" width="4.25" style="3" customWidth="1"/>
    <col min="7712" max="7715" width="9" style="3"/>
    <col min="7716" max="7716" width="13.75" style="3" customWidth="1"/>
    <col min="7717" max="7728" width="0" style="3" hidden="1" customWidth="1"/>
    <col min="7729" max="7936" width="9" style="3"/>
    <col min="7937" max="7967" width="4.25" style="3" customWidth="1"/>
    <col min="7968" max="7971" width="9" style="3"/>
    <col min="7972" max="7972" width="13.75" style="3" customWidth="1"/>
    <col min="7973" max="7984" width="0" style="3" hidden="1" customWidth="1"/>
    <col min="7985" max="8192" width="9" style="3"/>
    <col min="8193" max="8223" width="4.25" style="3" customWidth="1"/>
    <col min="8224" max="8227" width="9" style="3"/>
    <col min="8228" max="8228" width="13.75" style="3" customWidth="1"/>
    <col min="8229" max="8240" width="0" style="3" hidden="1" customWidth="1"/>
    <col min="8241" max="8448" width="9" style="3"/>
    <col min="8449" max="8479" width="4.25" style="3" customWidth="1"/>
    <col min="8480" max="8483" width="9" style="3"/>
    <col min="8484" max="8484" width="13.75" style="3" customWidth="1"/>
    <col min="8485" max="8496" width="0" style="3" hidden="1" customWidth="1"/>
    <col min="8497" max="8704" width="9" style="3"/>
    <col min="8705" max="8735" width="4.25" style="3" customWidth="1"/>
    <col min="8736" max="8739" width="9" style="3"/>
    <col min="8740" max="8740" width="13.75" style="3" customWidth="1"/>
    <col min="8741" max="8752" width="0" style="3" hidden="1" customWidth="1"/>
    <col min="8753" max="8960" width="9" style="3"/>
    <col min="8961" max="8991" width="4.25" style="3" customWidth="1"/>
    <col min="8992" max="8995" width="9" style="3"/>
    <col min="8996" max="8996" width="13.75" style="3" customWidth="1"/>
    <col min="8997" max="9008" width="0" style="3" hidden="1" customWidth="1"/>
    <col min="9009" max="9216" width="9" style="3"/>
    <col min="9217" max="9247" width="4.25" style="3" customWidth="1"/>
    <col min="9248" max="9251" width="9" style="3"/>
    <col min="9252" max="9252" width="13.75" style="3" customWidth="1"/>
    <col min="9253" max="9264" width="0" style="3" hidden="1" customWidth="1"/>
    <col min="9265" max="9472" width="9" style="3"/>
    <col min="9473" max="9503" width="4.25" style="3" customWidth="1"/>
    <col min="9504" max="9507" width="9" style="3"/>
    <col min="9508" max="9508" width="13.75" style="3" customWidth="1"/>
    <col min="9509" max="9520" width="0" style="3" hidden="1" customWidth="1"/>
    <col min="9521" max="9728" width="9" style="3"/>
    <col min="9729" max="9759" width="4.25" style="3" customWidth="1"/>
    <col min="9760" max="9763" width="9" style="3"/>
    <col min="9764" max="9764" width="13.75" style="3" customWidth="1"/>
    <col min="9765" max="9776" width="0" style="3" hidden="1" customWidth="1"/>
    <col min="9777" max="9984" width="9" style="3"/>
    <col min="9985" max="10015" width="4.25" style="3" customWidth="1"/>
    <col min="10016" max="10019" width="9" style="3"/>
    <col min="10020" max="10020" width="13.75" style="3" customWidth="1"/>
    <col min="10021" max="10032" width="0" style="3" hidden="1" customWidth="1"/>
    <col min="10033" max="10240" width="9" style="3"/>
    <col min="10241" max="10271" width="4.25" style="3" customWidth="1"/>
    <col min="10272" max="10275" width="9" style="3"/>
    <col min="10276" max="10276" width="13.75" style="3" customWidth="1"/>
    <col min="10277" max="10288" width="0" style="3" hidden="1" customWidth="1"/>
    <col min="10289" max="10496" width="9" style="3"/>
    <col min="10497" max="10527" width="4.25" style="3" customWidth="1"/>
    <col min="10528" max="10531" width="9" style="3"/>
    <col min="10532" max="10532" width="13.75" style="3" customWidth="1"/>
    <col min="10533" max="10544" width="0" style="3" hidden="1" customWidth="1"/>
    <col min="10545" max="10752" width="9" style="3"/>
    <col min="10753" max="10783" width="4.25" style="3" customWidth="1"/>
    <col min="10784" max="10787" width="9" style="3"/>
    <col min="10788" max="10788" width="13.75" style="3" customWidth="1"/>
    <col min="10789" max="10800" width="0" style="3" hidden="1" customWidth="1"/>
    <col min="10801" max="11008" width="9" style="3"/>
    <col min="11009" max="11039" width="4.25" style="3" customWidth="1"/>
    <col min="11040" max="11043" width="9" style="3"/>
    <col min="11044" max="11044" width="13.75" style="3" customWidth="1"/>
    <col min="11045" max="11056" width="0" style="3" hidden="1" customWidth="1"/>
    <col min="11057" max="11264" width="9" style="3"/>
    <col min="11265" max="11295" width="4.25" style="3" customWidth="1"/>
    <col min="11296" max="11299" width="9" style="3"/>
    <col min="11300" max="11300" width="13.75" style="3" customWidth="1"/>
    <col min="11301" max="11312" width="0" style="3" hidden="1" customWidth="1"/>
    <col min="11313" max="11520" width="9" style="3"/>
    <col min="11521" max="11551" width="4.25" style="3" customWidth="1"/>
    <col min="11552" max="11555" width="9" style="3"/>
    <col min="11556" max="11556" width="13.75" style="3" customWidth="1"/>
    <col min="11557" max="11568" width="0" style="3" hidden="1" customWidth="1"/>
    <col min="11569" max="11776" width="9" style="3"/>
    <col min="11777" max="11807" width="4.25" style="3" customWidth="1"/>
    <col min="11808" max="11811" width="9" style="3"/>
    <col min="11812" max="11812" width="13.75" style="3" customWidth="1"/>
    <col min="11813" max="11824" width="0" style="3" hidden="1" customWidth="1"/>
    <col min="11825" max="12032" width="9" style="3"/>
    <col min="12033" max="12063" width="4.25" style="3" customWidth="1"/>
    <col min="12064" max="12067" width="9" style="3"/>
    <col min="12068" max="12068" width="13.75" style="3" customWidth="1"/>
    <col min="12069" max="12080" width="0" style="3" hidden="1" customWidth="1"/>
    <col min="12081" max="12288" width="9" style="3"/>
    <col min="12289" max="12319" width="4.25" style="3" customWidth="1"/>
    <col min="12320" max="12323" width="9" style="3"/>
    <col min="12324" max="12324" width="13.75" style="3" customWidth="1"/>
    <col min="12325" max="12336" width="0" style="3" hidden="1" customWidth="1"/>
    <col min="12337" max="12544" width="9" style="3"/>
    <col min="12545" max="12575" width="4.25" style="3" customWidth="1"/>
    <col min="12576" max="12579" width="9" style="3"/>
    <col min="12580" max="12580" width="13.75" style="3" customWidth="1"/>
    <col min="12581" max="12592" width="0" style="3" hidden="1" customWidth="1"/>
    <col min="12593" max="12800" width="9" style="3"/>
    <col min="12801" max="12831" width="4.25" style="3" customWidth="1"/>
    <col min="12832" max="12835" width="9" style="3"/>
    <col min="12836" max="12836" width="13.75" style="3" customWidth="1"/>
    <col min="12837" max="12848" width="0" style="3" hidden="1" customWidth="1"/>
    <col min="12849" max="13056" width="9" style="3"/>
    <col min="13057" max="13087" width="4.25" style="3" customWidth="1"/>
    <col min="13088" max="13091" width="9" style="3"/>
    <col min="13092" max="13092" width="13.75" style="3" customWidth="1"/>
    <col min="13093" max="13104" width="0" style="3" hidden="1" customWidth="1"/>
    <col min="13105" max="13312" width="9" style="3"/>
    <col min="13313" max="13343" width="4.25" style="3" customWidth="1"/>
    <col min="13344" max="13347" width="9" style="3"/>
    <col min="13348" max="13348" width="13.75" style="3" customWidth="1"/>
    <col min="13349" max="13360" width="0" style="3" hidden="1" customWidth="1"/>
    <col min="13361" max="13568" width="9" style="3"/>
    <col min="13569" max="13599" width="4.25" style="3" customWidth="1"/>
    <col min="13600" max="13603" width="9" style="3"/>
    <col min="13604" max="13604" width="13.75" style="3" customWidth="1"/>
    <col min="13605" max="13616" width="0" style="3" hidden="1" customWidth="1"/>
    <col min="13617" max="13824" width="9" style="3"/>
    <col min="13825" max="13855" width="4.25" style="3" customWidth="1"/>
    <col min="13856" max="13859" width="9" style="3"/>
    <col min="13860" max="13860" width="13.75" style="3" customWidth="1"/>
    <col min="13861" max="13872" width="0" style="3" hidden="1" customWidth="1"/>
    <col min="13873" max="14080" width="9" style="3"/>
    <col min="14081" max="14111" width="4.25" style="3" customWidth="1"/>
    <col min="14112" max="14115" width="9" style="3"/>
    <col min="14116" max="14116" width="13.75" style="3" customWidth="1"/>
    <col min="14117" max="14128" width="0" style="3" hidden="1" customWidth="1"/>
    <col min="14129" max="14336" width="9" style="3"/>
    <col min="14337" max="14367" width="4.25" style="3" customWidth="1"/>
    <col min="14368" max="14371" width="9" style="3"/>
    <col min="14372" max="14372" width="13.75" style="3" customWidth="1"/>
    <col min="14373" max="14384" width="0" style="3" hidden="1" customWidth="1"/>
    <col min="14385" max="14592" width="9" style="3"/>
    <col min="14593" max="14623" width="4.25" style="3" customWidth="1"/>
    <col min="14624" max="14627" width="9" style="3"/>
    <col min="14628" max="14628" width="13.75" style="3" customWidth="1"/>
    <col min="14629" max="14640" width="0" style="3" hidden="1" customWidth="1"/>
    <col min="14641" max="14848" width="9" style="3"/>
    <col min="14849" max="14879" width="4.25" style="3" customWidth="1"/>
    <col min="14880" max="14883" width="9" style="3"/>
    <col min="14884" max="14884" width="13.75" style="3" customWidth="1"/>
    <col min="14885" max="14896" width="0" style="3" hidden="1" customWidth="1"/>
    <col min="14897" max="15104" width="9" style="3"/>
    <col min="15105" max="15135" width="4.25" style="3" customWidth="1"/>
    <col min="15136" max="15139" width="9" style="3"/>
    <col min="15140" max="15140" width="13.75" style="3" customWidth="1"/>
    <col min="15141" max="15152" width="0" style="3" hidden="1" customWidth="1"/>
    <col min="15153" max="15360" width="9" style="3"/>
    <col min="15361" max="15391" width="4.25" style="3" customWidth="1"/>
    <col min="15392" max="15395" width="9" style="3"/>
    <col min="15396" max="15396" width="13.75" style="3" customWidth="1"/>
    <col min="15397" max="15408" width="0" style="3" hidden="1" customWidth="1"/>
    <col min="15409" max="15616" width="9" style="3"/>
    <col min="15617" max="15647" width="4.25" style="3" customWidth="1"/>
    <col min="15648" max="15651" width="9" style="3"/>
    <col min="15652" max="15652" width="13.75" style="3" customWidth="1"/>
    <col min="15653" max="15664" width="0" style="3" hidden="1" customWidth="1"/>
    <col min="15665" max="15872" width="9" style="3"/>
    <col min="15873" max="15903" width="4.25" style="3" customWidth="1"/>
    <col min="15904" max="15907" width="9" style="3"/>
    <col min="15908" max="15908" width="13.75" style="3" customWidth="1"/>
    <col min="15909" max="15920" width="0" style="3" hidden="1" customWidth="1"/>
    <col min="15921" max="16128" width="9" style="3"/>
    <col min="16129" max="16159" width="4.25" style="3" customWidth="1"/>
    <col min="16160" max="16163" width="9" style="3"/>
    <col min="16164" max="16164" width="13.75" style="3" customWidth="1"/>
    <col min="16165" max="16176" width="0" style="3" hidden="1" customWidth="1"/>
    <col min="16177" max="16384" width="9" style="3"/>
  </cols>
  <sheetData>
    <row r="2" spans="1:48" ht="32.25" customHeight="1" x14ac:dyDescent="0.15">
      <c r="A2" s="169" t="s">
        <v>28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4"/>
      <c r="AF2" s="4"/>
      <c r="AG2" s="4"/>
      <c r="AH2" s="4"/>
      <c r="AI2" s="4"/>
      <c r="AJ2" s="1"/>
    </row>
    <row r="3" spans="1:48" s="36" customFormat="1" ht="7.5" customHeight="1" x14ac:dyDescent="0.15"/>
    <row r="4" spans="1:48" s="1" customFormat="1" ht="24" customHeight="1" x14ac:dyDescent="0.15">
      <c r="A4" s="170" t="s">
        <v>29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</row>
    <row r="5" spans="1:48" s="1" customFormat="1" ht="27" customHeight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48" s="8" customFormat="1" ht="27.75" customHeight="1" x14ac:dyDescent="0.15">
      <c r="B6" s="168" t="s">
        <v>30</v>
      </c>
      <c r="C6" s="168"/>
      <c r="D6" s="168"/>
      <c r="E6" s="168"/>
      <c r="F6" s="168"/>
      <c r="G6" s="168"/>
      <c r="H6" s="168"/>
      <c r="I6" s="11"/>
      <c r="J6" s="11"/>
      <c r="K6" s="11"/>
      <c r="L6" s="11"/>
      <c r="M6" s="11"/>
      <c r="O6" s="10"/>
      <c r="Q6" s="11"/>
      <c r="S6" s="10"/>
      <c r="U6" s="11"/>
      <c r="V6" s="11"/>
      <c r="W6" s="11"/>
      <c r="X6" s="11"/>
      <c r="Y6" s="11"/>
      <c r="AH6" s="10"/>
    </row>
    <row r="7" spans="1:48" s="8" customFormat="1" ht="7.5" customHeight="1" thickBot="1" x14ac:dyDescent="0.2">
      <c r="E7" s="9"/>
      <c r="G7" s="10"/>
      <c r="I7" s="11"/>
      <c r="J7" s="11"/>
      <c r="K7" s="11"/>
      <c r="L7" s="11"/>
      <c r="M7" s="11"/>
      <c r="O7" s="10"/>
      <c r="Q7" s="11"/>
      <c r="S7" s="10"/>
      <c r="U7" s="11"/>
      <c r="V7" s="11"/>
      <c r="W7" s="11"/>
      <c r="X7" s="11"/>
      <c r="Y7" s="11"/>
      <c r="AH7" s="10"/>
    </row>
    <row r="8" spans="1:48" s="13" customFormat="1" ht="61.5" customHeight="1" thickTop="1" x14ac:dyDescent="0.15">
      <c r="B8" s="161"/>
      <c r="C8" s="162"/>
      <c r="D8" s="157"/>
      <c r="E8" s="163" t="str">
        <f>B9</f>
        <v>石見エスプリ</v>
      </c>
      <c r="F8" s="164"/>
      <c r="G8" s="164"/>
      <c r="H8" s="165"/>
      <c r="I8" s="166" t="str">
        <f>B10</f>
        <v>センアーノＭ</v>
      </c>
      <c r="J8" s="164"/>
      <c r="K8" s="164"/>
      <c r="L8" s="165"/>
      <c r="M8" s="166" t="str">
        <f>B11</f>
        <v>セイント大阪</v>
      </c>
      <c r="N8" s="164"/>
      <c r="O8" s="164"/>
      <c r="P8" s="165"/>
      <c r="Q8" s="166" t="str">
        <f>B12</f>
        <v>フィオーレＦＣ</v>
      </c>
      <c r="R8" s="164"/>
      <c r="S8" s="164"/>
      <c r="T8" s="164"/>
      <c r="U8" s="167" t="s">
        <v>3</v>
      </c>
      <c r="V8" s="158"/>
      <c r="W8" s="157" t="s">
        <v>8</v>
      </c>
      <c r="X8" s="158"/>
      <c r="Y8" s="157" t="s">
        <v>9</v>
      </c>
      <c r="Z8" s="159"/>
      <c r="AK8" s="14" t="s">
        <v>4</v>
      </c>
      <c r="AL8" s="14" t="s">
        <v>5</v>
      </c>
      <c r="AM8" s="15" t="s">
        <v>6</v>
      </c>
      <c r="AN8" s="15" t="s">
        <v>7</v>
      </c>
      <c r="AP8" s="13" t="s">
        <v>3</v>
      </c>
      <c r="AQ8" s="13" t="s">
        <v>10</v>
      </c>
      <c r="AR8" s="13" t="s">
        <v>6</v>
      </c>
      <c r="AS8" s="13" t="s">
        <v>11</v>
      </c>
    </row>
    <row r="9" spans="1:48" s="13" customFormat="1" ht="61.5" customHeight="1" x14ac:dyDescent="0.15">
      <c r="B9" s="147" t="s">
        <v>65</v>
      </c>
      <c r="C9" s="148"/>
      <c r="D9" s="149"/>
      <c r="E9" s="160"/>
      <c r="F9" s="151"/>
      <c r="G9" s="151"/>
      <c r="H9" s="152"/>
      <c r="I9" s="38" t="str">
        <f>IF(J9="","",IF(J9&gt;L9,"○",IF(J9&lt;L9,"●","△")))</f>
        <v>△</v>
      </c>
      <c r="J9" s="39">
        <v>0</v>
      </c>
      <c r="K9" s="40" t="s">
        <v>13</v>
      </c>
      <c r="L9" s="41">
        <v>0</v>
      </c>
      <c r="M9" s="38" t="str">
        <f>IF(N9="","",IF(N9&gt;P9,"○",IF(N9&lt;P9,"●","△")))</f>
        <v>○</v>
      </c>
      <c r="N9" s="39">
        <v>5</v>
      </c>
      <c r="O9" s="40" t="s">
        <v>13</v>
      </c>
      <c r="P9" s="41">
        <v>0</v>
      </c>
      <c r="Q9" s="38" t="str">
        <f>IF(R9="","",IF(R9&gt;T9,"○",IF(R9&lt;T9,"●","△")))</f>
        <v>●</v>
      </c>
      <c r="R9" s="39">
        <v>0</v>
      </c>
      <c r="S9" s="40" t="s">
        <v>13</v>
      </c>
      <c r="T9" s="42">
        <v>4</v>
      </c>
      <c r="U9" s="153">
        <f>IF(I9="","",AK9*3+AL9*1)</f>
        <v>4</v>
      </c>
      <c r="V9" s="154"/>
      <c r="W9" s="155">
        <f>IF(U9="","",AM9-AN9)</f>
        <v>1</v>
      </c>
      <c r="X9" s="156"/>
      <c r="Y9" s="111">
        <v>3</v>
      </c>
      <c r="Z9" s="112"/>
      <c r="AK9" s="22">
        <f>COUNTIF(E9:T9,"○")</f>
        <v>1</v>
      </c>
      <c r="AL9" s="22">
        <f>COUNTIF(E9:T9,"△")</f>
        <v>1</v>
      </c>
      <c r="AM9" s="23">
        <f>J9+N9+R9</f>
        <v>5</v>
      </c>
      <c r="AN9" s="23">
        <f>L9+P9+T9</f>
        <v>4</v>
      </c>
      <c r="AP9" s="13" t="e">
        <f>100*RANK(U9,$U$23:$U$26,0)</f>
        <v>#N/A</v>
      </c>
      <c r="AQ9" s="13">
        <f>10*RANK(W9,$AK$23:$AK$26,0)</f>
        <v>20</v>
      </c>
      <c r="AR9" s="13" t="e">
        <f>1*RANK(AM9,$Y$23:$Y$26,0)</f>
        <v>#N/A</v>
      </c>
      <c r="AS9" s="13" t="e">
        <f>SUM(AP9:AR9)</f>
        <v>#N/A</v>
      </c>
      <c r="AU9" s="13">
        <f>Y9</f>
        <v>3</v>
      </c>
      <c r="AV9" s="13" t="str">
        <f>B9</f>
        <v>石見エスプリ</v>
      </c>
    </row>
    <row r="10" spans="1:48" s="13" customFormat="1" ht="61.5" customHeight="1" x14ac:dyDescent="0.15">
      <c r="B10" s="147" t="s">
        <v>66</v>
      </c>
      <c r="C10" s="148"/>
      <c r="D10" s="149"/>
      <c r="E10" s="43" t="str">
        <f>IF(I9="","",IF(F10&gt;H10,"○",IF(F10&lt;H10,"●","△")))</f>
        <v>△</v>
      </c>
      <c r="F10" s="44">
        <v>0</v>
      </c>
      <c r="G10" s="40" t="s">
        <v>13</v>
      </c>
      <c r="H10" s="45">
        <v>0</v>
      </c>
      <c r="I10" s="150"/>
      <c r="J10" s="151"/>
      <c r="K10" s="151"/>
      <c r="L10" s="152"/>
      <c r="M10" s="38" t="str">
        <f>IF(N10="","",IF(N10&gt;P10,"○",IF(N10&lt;P10,"●","△")))</f>
        <v>○</v>
      </c>
      <c r="N10" s="39">
        <v>4</v>
      </c>
      <c r="O10" s="40" t="s">
        <v>13</v>
      </c>
      <c r="P10" s="41">
        <v>0</v>
      </c>
      <c r="Q10" s="38" t="str">
        <f>IF(R10="","",IF(R10&gt;T10,"○",IF(R10&lt;T10,"●","△")))</f>
        <v>●</v>
      </c>
      <c r="R10" s="39">
        <v>1</v>
      </c>
      <c r="S10" s="40" t="s">
        <v>13</v>
      </c>
      <c r="T10" s="42">
        <v>4</v>
      </c>
      <c r="U10" s="153">
        <f>IF(M10="","",AK10*3+AL10*1)</f>
        <v>4</v>
      </c>
      <c r="V10" s="154"/>
      <c r="W10" s="155">
        <f>IF(U10="","",AM10-AN10)</f>
        <v>1</v>
      </c>
      <c r="X10" s="156"/>
      <c r="Y10" s="111">
        <v>2</v>
      </c>
      <c r="Z10" s="112"/>
      <c r="AK10" s="22">
        <f>COUNTIF(E10:T10,"○")</f>
        <v>1</v>
      </c>
      <c r="AL10" s="22">
        <f>COUNTIF(E10:T10,"△")</f>
        <v>1</v>
      </c>
      <c r="AM10" s="23">
        <f>F10+N10+R10</f>
        <v>5</v>
      </c>
      <c r="AN10" s="23">
        <f>H10+P10+T10</f>
        <v>4</v>
      </c>
      <c r="AP10" s="13" t="e">
        <f>100*RANK(U10,$U$23:$U$26,0)</f>
        <v>#N/A</v>
      </c>
      <c r="AQ10" s="13">
        <f>10*RANK(W10,$AK$23:$AK$26,0)</f>
        <v>20</v>
      </c>
      <c r="AR10" s="13" t="e">
        <f>1*RANK(AM10,$Y$23:$Y$26,0)</f>
        <v>#N/A</v>
      </c>
      <c r="AS10" s="13" t="e">
        <f>SUM(AP10:AR10)</f>
        <v>#N/A</v>
      </c>
      <c r="AU10" s="13">
        <f>Y10</f>
        <v>2</v>
      </c>
      <c r="AV10" s="13" t="str">
        <f>B10</f>
        <v>センアーノＭ</v>
      </c>
    </row>
    <row r="11" spans="1:48" s="13" customFormat="1" ht="61.5" customHeight="1" x14ac:dyDescent="0.15">
      <c r="B11" s="147" t="s">
        <v>23</v>
      </c>
      <c r="C11" s="148"/>
      <c r="D11" s="149"/>
      <c r="E11" s="43" t="str">
        <f>IF(M9="","",IF(F11&gt;H11,"○",IF(F11&lt;H11,"●","△")))</f>
        <v>●</v>
      </c>
      <c r="F11" s="44">
        <v>0</v>
      </c>
      <c r="G11" s="40" t="s">
        <v>13</v>
      </c>
      <c r="H11" s="45">
        <v>5</v>
      </c>
      <c r="I11" s="38" t="str">
        <f>IF(M10="","",IF(J11&gt;L11,"○",IF(J11&lt;L11,"●","△")))</f>
        <v>●</v>
      </c>
      <c r="J11" s="44">
        <f>IF(P10="","",P10)</f>
        <v>0</v>
      </c>
      <c r="K11" s="40" t="s">
        <v>13</v>
      </c>
      <c r="L11" s="45">
        <f>IF(N10="","",N10)</f>
        <v>4</v>
      </c>
      <c r="M11" s="150"/>
      <c r="N11" s="151"/>
      <c r="O11" s="151"/>
      <c r="P11" s="152"/>
      <c r="Q11" s="38" t="str">
        <f>IF(R11="","",IF(R11&gt;T11,"○",IF(R11&lt;T11,"●","△")))</f>
        <v>●</v>
      </c>
      <c r="R11" s="46">
        <v>0</v>
      </c>
      <c r="S11" s="40" t="s">
        <v>13</v>
      </c>
      <c r="T11" s="42">
        <v>8</v>
      </c>
      <c r="U11" s="153">
        <f>IF(Q11="","",AK11*3+AL11*1)</f>
        <v>0</v>
      </c>
      <c r="V11" s="154"/>
      <c r="W11" s="155">
        <f>IF(U11="","",AM11-AN11)</f>
        <v>-17</v>
      </c>
      <c r="X11" s="156"/>
      <c r="Y11" s="111">
        <v>4</v>
      </c>
      <c r="Z11" s="112"/>
      <c r="AK11" s="22">
        <f>COUNTIF(E11:T11,"○")</f>
        <v>0</v>
      </c>
      <c r="AL11" s="22">
        <f>COUNTIF(E11:T11,"△")</f>
        <v>0</v>
      </c>
      <c r="AM11" s="23">
        <f>F11+J11+R11</f>
        <v>0</v>
      </c>
      <c r="AN11" s="23">
        <f>H11+L11+T11</f>
        <v>17</v>
      </c>
      <c r="AP11" s="13" t="e">
        <f>100*RANK(U11,$U$23:$U$26,0)</f>
        <v>#N/A</v>
      </c>
      <c r="AQ11" s="13" t="e">
        <f>10*RANK(W11,$AK$23:$AK$26,0)</f>
        <v>#N/A</v>
      </c>
      <c r="AR11" s="13" t="e">
        <f>1*RANK(AM11,$Y$23:$Y$26,0)</f>
        <v>#N/A</v>
      </c>
      <c r="AS11" s="13" t="e">
        <f>SUM(AP11:AR11)</f>
        <v>#N/A</v>
      </c>
      <c r="AU11" s="13">
        <f>Y11</f>
        <v>4</v>
      </c>
      <c r="AV11" s="13" t="str">
        <f>B11</f>
        <v>セイント大阪</v>
      </c>
    </row>
    <row r="12" spans="1:48" s="13" customFormat="1" ht="61.5" customHeight="1" thickBot="1" x14ac:dyDescent="0.2">
      <c r="B12" s="138" t="s">
        <v>26</v>
      </c>
      <c r="C12" s="139"/>
      <c r="D12" s="140"/>
      <c r="E12" s="47" t="str">
        <f>IF(Q9="","",IF(F12&gt;H12,"○",IF(F12&lt;H12,"●","△")))</f>
        <v>○</v>
      </c>
      <c r="F12" s="48">
        <v>4</v>
      </c>
      <c r="G12" s="49" t="s">
        <v>13</v>
      </c>
      <c r="H12" s="50">
        <v>0</v>
      </c>
      <c r="I12" s="51" t="str">
        <f>IF(Q10="","",IF(J12&gt;L12,"○",IF(J12&lt;L12,"●","△")))</f>
        <v>○</v>
      </c>
      <c r="J12" s="48">
        <f>IF(T10="","",T10)</f>
        <v>4</v>
      </c>
      <c r="K12" s="49" t="s">
        <v>13</v>
      </c>
      <c r="L12" s="50">
        <f>IF(R10="","",R10)</f>
        <v>1</v>
      </c>
      <c r="M12" s="51" t="str">
        <f>IF(Q11="","",IF(N12&gt;P12,"○",IF(N12&lt;P12,"●","△")))</f>
        <v>○</v>
      </c>
      <c r="N12" s="52">
        <f>IF(T11="","",T11)</f>
        <v>8</v>
      </c>
      <c r="O12" s="49" t="s">
        <v>13</v>
      </c>
      <c r="P12" s="50">
        <f>IF(R11="","",R11)</f>
        <v>0</v>
      </c>
      <c r="Q12" s="141"/>
      <c r="R12" s="142"/>
      <c r="S12" s="142"/>
      <c r="T12" s="142"/>
      <c r="U12" s="143">
        <f>IF(E12="","",AK12*3+AL12*1)</f>
        <v>9</v>
      </c>
      <c r="V12" s="144"/>
      <c r="W12" s="145">
        <f>IF(U12="","",AM12-AN12)</f>
        <v>15</v>
      </c>
      <c r="X12" s="146"/>
      <c r="Y12" s="123">
        <v>1</v>
      </c>
      <c r="Z12" s="124"/>
      <c r="AK12" s="32">
        <f>COUNTIF(E12:T12,"○")</f>
        <v>3</v>
      </c>
      <c r="AL12" s="32">
        <f>COUNTIF(E12:T12,"△")</f>
        <v>0</v>
      </c>
      <c r="AM12" s="33">
        <f>F12+J12+N12</f>
        <v>16</v>
      </c>
      <c r="AN12" s="33">
        <f>H12+L12+P12</f>
        <v>1</v>
      </c>
      <c r="AP12" s="13">
        <f>100*RANK(U12,$U$23:$U$26,0)</f>
        <v>100</v>
      </c>
      <c r="AQ12" s="13" t="e">
        <f>10*RANK(W12,$AK$23:$AK$26,0)</f>
        <v>#N/A</v>
      </c>
      <c r="AR12" s="13" t="e">
        <f>1*RANK(AM12,$Y$23:$Y$26,0)</f>
        <v>#N/A</v>
      </c>
      <c r="AS12" s="13" t="e">
        <f>SUM(AP12:AR12)</f>
        <v>#N/A</v>
      </c>
      <c r="AU12" s="13">
        <f>Y12</f>
        <v>1</v>
      </c>
      <c r="AV12" s="13" t="str">
        <f>B12</f>
        <v>フィオーレＦＣ</v>
      </c>
    </row>
    <row r="13" spans="1:48" s="13" customFormat="1" ht="7.5" customHeight="1" thickTop="1" x14ac:dyDescent="0.15">
      <c r="B13" s="53"/>
      <c r="C13" s="53"/>
      <c r="D13" s="54"/>
      <c r="E13" s="55"/>
      <c r="F13" s="56"/>
      <c r="G13" s="54"/>
      <c r="H13" s="57"/>
      <c r="I13" s="55"/>
      <c r="J13" s="56"/>
      <c r="K13" s="54"/>
      <c r="L13" s="57"/>
      <c r="M13" s="55"/>
      <c r="N13" s="58"/>
      <c r="O13" s="54"/>
      <c r="P13" s="59"/>
      <c r="Q13" s="54"/>
      <c r="R13" s="58"/>
      <c r="S13" s="58"/>
      <c r="T13" s="58"/>
      <c r="U13" s="60"/>
      <c r="V13" s="60"/>
      <c r="W13" s="60"/>
      <c r="X13" s="60"/>
      <c r="Y13" s="60"/>
      <c r="Z13" s="60"/>
      <c r="AA13" s="61"/>
      <c r="AB13" s="61"/>
      <c r="AC13" s="61"/>
      <c r="AD13" s="62"/>
    </row>
    <row r="14" spans="1:48" s="8" customFormat="1" ht="27.75" customHeight="1" x14ac:dyDescent="0.15">
      <c r="B14" s="168" t="s">
        <v>31</v>
      </c>
      <c r="C14" s="168"/>
      <c r="D14" s="168"/>
      <c r="E14" s="168"/>
      <c r="F14" s="168"/>
      <c r="G14" s="168"/>
      <c r="H14" s="168"/>
      <c r="I14" s="11"/>
      <c r="J14" s="11"/>
      <c r="K14" s="11"/>
      <c r="L14" s="11"/>
      <c r="M14" s="11"/>
      <c r="O14" s="10"/>
      <c r="Q14" s="11"/>
      <c r="S14" s="10"/>
      <c r="U14" s="11"/>
      <c r="V14" s="11"/>
      <c r="W14" s="11"/>
      <c r="X14" s="11"/>
      <c r="Y14" s="11"/>
      <c r="AH14" s="10"/>
    </row>
    <row r="15" spans="1:48" s="8" customFormat="1" ht="7.5" customHeight="1" thickBot="1" x14ac:dyDescent="0.2">
      <c r="E15" s="9"/>
      <c r="G15" s="10"/>
      <c r="I15" s="11"/>
      <c r="J15" s="11"/>
      <c r="K15" s="11"/>
      <c r="L15" s="11"/>
      <c r="M15" s="11"/>
      <c r="O15" s="10"/>
      <c r="Q15" s="11"/>
      <c r="S15" s="10"/>
      <c r="U15" s="11"/>
      <c r="V15" s="11"/>
      <c r="W15" s="11"/>
      <c r="X15" s="11"/>
      <c r="Y15" s="11"/>
      <c r="AH15" s="10"/>
    </row>
    <row r="16" spans="1:48" s="13" customFormat="1" ht="61.5" customHeight="1" thickTop="1" x14ac:dyDescent="0.15">
      <c r="B16" s="161"/>
      <c r="C16" s="162"/>
      <c r="D16" s="157"/>
      <c r="E16" s="163" t="str">
        <f>B17</f>
        <v>センアーノＤ</v>
      </c>
      <c r="F16" s="164"/>
      <c r="G16" s="164"/>
      <c r="H16" s="165"/>
      <c r="I16" s="166" t="str">
        <f>B18</f>
        <v>ＶＩＳＰＯ</v>
      </c>
      <c r="J16" s="164"/>
      <c r="K16" s="164"/>
      <c r="L16" s="165"/>
      <c r="M16" s="166" t="str">
        <f>B19</f>
        <v>南輝</v>
      </c>
      <c r="N16" s="164"/>
      <c r="O16" s="164"/>
      <c r="P16" s="165"/>
      <c r="Q16" s="166" t="str">
        <f>B20</f>
        <v>福山東部</v>
      </c>
      <c r="R16" s="164"/>
      <c r="S16" s="164"/>
      <c r="T16" s="164"/>
      <c r="U16" s="167" t="s">
        <v>3</v>
      </c>
      <c r="V16" s="158"/>
      <c r="W16" s="157" t="s">
        <v>8</v>
      </c>
      <c r="X16" s="158"/>
      <c r="Y16" s="157" t="s">
        <v>9</v>
      </c>
      <c r="Z16" s="159"/>
      <c r="AK16" s="14" t="s">
        <v>4</v>
      </c>
      <c r="AL16" s="14" t="s">
        <v>5</v>
      </c>
      <c r="AM16" s="15" t="s">
        <v>6</v>
      </c>
      <c r="AN16" s="15" t="s">
        <v>7</v>
      </c>
      <c r="AP16" s="13" t="s">
        <v>3</v>
      </c>
      <c r="AQ16" s="13" t="s">
        <v>10</v>
      </c>
      <c r="AR16" s="13" t="s">
        <v>6</v>
      </c>
      <c r="AS16" s="13" t="s">
        <v>11</v>
      </c>
    </row>
    <row r="17" spans="2:48" s="13" customFormat="1" ht="61.5" customHeight="1" x14ac:dyDescent="0.15">
      <c r="B17" s="147" t="s">
        <v>67</v>
      </c>
      <c r="C17" s="148"/>
      <c r="D17" s="149"/>
      <c r="E17" s="160"/>
      <c r="F17" s="151"/>
      <c r="G17" s="151"/>
      <c r="H17" s="152"/>
      <c r="I17" s="38" t="str">
        <f>IF(J17="","",IF(J17&gt;L17,"○",IF(J17&lt;L17,"●","△")))</f>
        <v>●</v>
      </c>
      <c r="J17" s="39">
        <v>0</v>
      </c>
      <c r="K17" s="40" t="s">
        <v>13</v>
      </c>
      <c r="L17" s="41">
        <v>1</v>
      </c>
      <c r="M17" s="38" t="str">
        <f>IF(N17="","",IF(N17&gt;P17,"○",IF(N17&lt;P17,"●","△")))</f>
        <v>○</v>
      </c>
      <c r="N17" s="39">
        <v>3</v>
      </c>
      <c r="O17" s="40" t="s">
        <v>13</v>
      </c>
      <c r="P17" s="41">
        <v>0</v>
      </c>
      <c r="Q17" s="38" t="str">
        <f>IF(R17="","",IF(R17&gt;T17,"○",IF(R17&lt;T17,"●","△")))</f>
        <v>△</v>
      </c>
      <c r="R17" s="39">
        <v>0</v>
      </c>
      <c r="S17" s="40" t="s">
        <v>13</v>
      </c>
      <c r="T17" s="42">
        <v>0</v>
      </c>
      <c r="U17" s="153">
        <f>IF(I17="","",AK17*3+AL17*1)</f>
        <v>4</v>
      </c>
      <c r="V17" s="154"/>
      <c r="W17" s="155">
        <f>IF(U17="","",AM17-AN17)</f>
        <v>2</v>
      </c>
      <c r="X17" s="156"/>
      <c r="Y17" s="111">
        <v>3</v>
      </c>
      <c r="Z17" s="112"/>
      <c r="AK17" s="22">
        <f>COUNTIF(E17:T17,"○")</f>
        <v>1</v>
      </c>
      <c r="AL17" s="22">
        <f>COUNTIF(E17:T17,"△")</f>
        <v>1</v>
      </c>
      <c r="AM17" s="23">
        <f>J17+N17+R17</f>
        <v>3</v>
      </c>
      <c r="AN17" s="23">
        <f>L17+P17+T17</f>
        <v>1</v>
      </c>
      <c r="AP17" s="13" t="e">
        <f>100*RANK(U17,$U$23:$U$26,0)</f>
        <v>#N/A</v>
      </c>
      <c r="AQ17" s="13" t="e">
        <f>10*RANK(W17,$AK$23:$AK$26,0)</f>
        <v>#N/A</v>
      </c>
      <c r="AR17" s="13">
        <f>1*RANK(AM17,$Y$23:$Y$26,0)</f>
        <v>1</v>
      </c>
      <c r="AS17" s="13" t="e">
        <f>SUM(AP17:AR17)</f>
        <v>#N/A</v>
      </c>
      <c r="AU17" s="13">
        <f>Y17</f>
        <v>3</v>
      </c>
      <c r="AV17" s="13" t="str">
        <f>B17</f>
        <v>センアーノＤ</v>
      </c>
    </row>
    <row r="18" spans="2:48" s="13" customFormat="1" ht="61.5" customHeight="1" x14ac:dyDescent="0.15">
      <c r="B18" s="147" t="s">
        <v>68</v>
      </c>
      <c r="C18" s="148"/>
      <c r="D18" s="149"/>
      <c r="E18" s="43" t="str">
        <f>IF(I17="","",IF(F18&gt;H18,"○",IF(F18&lt;H18,"●","△")))</f>
        <v>○</v>
      </c>
      <c r="F18" s="44">
        <f>IF(L17="","",L17)</f>
        <v>1</v>
      </c>
      <c r="G18" s="40" t="s">
        <v>13</v>
      </c>
      <c r="H18" s="45">
        <f>IF(J17="","",J17)</f>
        <v>0</v>
      </c>
      <c r="I18" s="150"/>
      <c r="J18" s="151"/>
      <c r="K18" s="151"/>
      <c r="L18" s="152"/>
      <c r="M18" s="38" t="str">
        <f>IF(N18="","",IF(N18&gt;P18,"○",IF(N18&lt;P18,"●","△")))</f>
        <v>△</v>
      </c>
      <c r="N18" s="39">
        <v>1</v>
      </c>
      <c r="O18" s="40" t="s">
        <v>13</v>
      </c>
      <c r="P18" s="41">
        <v>1</v>
      </c>
      <c r="Q18" s="38" t="str">
        <f>IF(R18="","",IF(R18&gt;T18,"○",IF(R18&lt;T18,"●","△")))</f>
        <v>△</v>
      </c>
      <c r="R18" s="39">
        <v>1</v>
      </c>
      <c r="S18" s="40" t="s">
        <v>13</v>
      </c>
      <c r="T18" s="42">
        <v>1</v>
      </c>
      <c r="U18" s="153">
        <f>IF(M18="","",AK18*3+AL18*1)</f>
        <v>5</v>
      </c>
      <c r="V18" s="154"/>
      <c r="W18" s="155">
        <f>IF(U18="","",AM18-AN18)</f>
        <v>1</v>
      </c>
      <c r="X18" s="156"/>
      <c r="Y18" s="111">
        <v>2</v>
      </c>
      <c r="Z18" s="112"/>
      <c r="AK18" s="22">
        <f>COUNTIF(E18:T18,"○")</f>
        <v>1</v>
      </c>
      <c r="AL18" s="22">
        <f>COUNTIF(E18:T18,"△")</f>
        <v>2</v>
      </c>
      <c r="AM18" s="23">
        <f>F18+N18+R18</f>
        <v>3</v>
      </c>
      <c r="AN18" s="23">
        <f>H18+P18+T18</f>
        <v>2</v>
      </c>
      <c r="AP18" s="13" t="e">
        <f>100*RANK(U18,$U$23:$U$26,0)</f>
        <v>#N/A</v>
      </c>
      <c r="AQ18" s="13">
        <f>10*RANK(W18,$AK$23:$AK$26,0)</f>
        <v>20</v>
      </c>
      <c r="AR18" s="13">
        <f>1*RANK(AM18,$Y$23:$Y$26,0)</f>
        <v>1</v>
      </c>
      <c r="AS18" s="13" t="e">
        <f>SUM(AP18:AR18)</f>
        <v>#N/A</v>
      </c>
      <c r="AU18" s="13">
        <f>Y18</f>
        <v>2</v>
      </c>
      <c r="AV18" s="13" t="str">
        <f>B18</f>
        <v>ＶＩＳＰＯ</v>
      </c>
    </row>
    <row r="19" spans="2:48" s="13" customFormat="1" ht="61.5" customHeight="1" x14ac:dyDescent="0.15">
      <c r="B19" s="147" t="s">
        <v>69</v>
      </c>
      <c r="C19" s="148"/>
      <c r="D19" s="149"/>
      <c r="E19" s="43" t="str">
        <f>IF(M17="","",IF(F19&gt;H19,"○",IF(F19&lt;H19,"●","△")))</f>
        <v>●</v>
      </c>
      <c r="F19" s="44">
        <f>IF(P17="","",P17)</f>
        <v>0</v>
      </c>
      <c r="G19" s="40" t="s">
        <v>13</v>
      </c>
      <c r="H19" s="45">
        <f>IF(N17="","",N17)</f>
        <v>3</v>
      </c>
      <c r="I19" s="38" t="str">
        <f>IF(M18="","",IF(J19&gt;L19,"○",IF(J19&lt;L19,"●","△")))</f>
        <v>△</v>
      </c>
      <c r="J19" s="44">
        <f>IF(P18="","",P18)</f>
        <v>1</v>
      </c>
      <c r="K19" s="40" t="s">
        <v>13</v>
      </c>
      <c r="L19" s="45">
        <f>IF(N18="","",N18)</f>
        <v>1</v>
      </c>
      <c r="M19" s="150"/>
      <c r="N19" s="151"/>
      <c r="O19" s="151"/>
      <c r="P19" s="152"/>
      <c r="Q19" s="38" t="str">
        <f>IF(R19="","",IF(R19&gt;T19,"○",IF(R19&lt;T19,"●","△")))</f>
        <v>●</v>
      </c>
      <c r="R19" s="46">
        <v>0</v>
      </c>
      <c r="S19" s="40" t="s">
        <v>13</v>
      </c>
      <c r="T19" s="42">
        <v>3</v>
      </c>
      <c r="U19" s="153">
        <f>IF(Q19="","",AK19*3+AL19*1)</f>
        <v>1</v>
      </c>
      <c r="V19" s="154"/>
      <c r="W19" s="155">
        <f>IF(U19="","",AM19-AN19)</f>
        <v>-6</v>
      </c>
      <c r="X19" s="156"/>
      <c r="Y19" s="111">
        <v>4</v>
      </c>
      <c r="Z19" s="112"/>
      <c r="AK19" s="22">
        <f>COUNTIF(E19:T19,"○")</f>
        <v>0</v>
      </c>
      <c r="AL19" s="22">
        <f>COUNTIF(E19:T19,"△")</f>
        <v>1</v>
      </c>
      <c r="AM19" s="23">
        <f>F19+J19+R19</f>
        <v>1</v>
      </c>
      <c r="AN19" s="23">
        <f>H19+L19+T19</f>
        <v>7</v>
      </c>
      <c r="AP19" s="13" t="e">
        <f>100*RANK(U19,$U$23:$U$26,0)</f>
        <v>#N/A</v>
      </c>
      <c r="AQ19" s="13" t="e">
        <f>10*RANK(W19,$AK$23:$AK$26,0)</f>
        <v>#N/A</v>
      </c>
      <c r="AR19" s="13">
        <f>1*RANK(AM19,$Y$23:$Y$26,0)</f>
        <v>2</v>
      </c>
      <c r="AS19" s="13" t="e">
        <f>SUM(AP19:AR19)</f>
        <v>#N/A</v>
      </c>
      <c r="AU19" s="13">
        <f>Y19</f>
        <v>4</v>
      </c>
      <c r="AV19" s="13" t="str">
        <f>B19</f>
        <v>南輝</v>
      </c>
    </row>
    <row r="20" spans="2:48" s="13" customFormat="1" ht="61.5" customHeight="1" thickBot="1" x14ac:dyDescent="0.2">
      <c r="B20" s="138" t="s">
        <v>70</v>
      </c>
      <c r="C20" s="139"/>
      <c r="D20" s="140"/>
      <c r="E20" s="47" t="str">
        <f>IF(Q17="","",IF(F20&gt;H20,"○",IF(F20&lt;H20,"●","△")))</f>
        <v>△</v>
      </c>
      <c r="F20" s="48">
        <f>IF(T17="","",T17)</f>
        <v>0</v>
      </c>
      <c r="G20" s="49" t="s">
        <v>13</v>
      </c>
      <c r="H20" s="50">
        <f>IF(R17="","",R17)</f>
        <v>0</v>
      </c>
      <c r="I20" s="51" t="str">
        <f>IF(Q18="","",IF(J20&gt;L20,"○",IF(J20&lt;L20,"●","△")))</f>
        <v>△</v>
      </c>
      <c r="J20" s="48">
        <f>IF(T18="","",T18)</f>
        <v>1</v>
      </c>
      <c r="K20" s="49" t="s">
        <v>13</v>
      </c>
      <c r="L20" s="50">
        <f>IF(R18="","",R18)</f>
        <v>1</v>
      </c>
      <c r="M20" s="51" t="str">
        <f>IF(Q19="","",IF(N20&gt;P20,"○",IF(N20&lt;P20,"●","△")))</f>
        <v>○</v>
      </c>
      <c r="N20" s="52">
        <f>IF(T19="","",T19)</f>
        <v>3</v>
      </c>
      <c r="O20" s="49" t="s">
        <v>13</v>
      </c>
      <c r="P20" s="50">
        <f>IF(R19="","",R19)</f>
        <v>0</v>
      </c>
      <c r="Q20" s="141"/>
      <c r="R20" s="142"/>
      <c r="S20" s="142"/>
      <c r="T20" s="142"/>
      <c r="U20" s="143">
        <f>IF(E20="","",AK20*3+AL20*1)</f>
        <v>5</v>
      </c>
      <c r="V20" s="144"/>
      <c r="W20" s="145">
        <f>IF(U20="","",AM20-AN20)</f>
        <v>3</v>
      </c>
      <c r="X20" s="146"/>
      <c r="Y20" s="123">
        <v>1</v>
      </c>
      <c r="Z20" s="124"/>
      <c r="AK20" s="32">
        <f>COUNTIF(E20:T20,"○")</f>
        <v>1</v>
      </c>
      <c r="AL20" s="32">
        <f>COUNTIF(E20:T20,"△")</f>
        <v>2</v>
      </c>
      <c r="AM20" s="33">
        <f>F20+J20+N20</f>
        <v>4</v>
      </c>
      <c r="AN20" s="33">
        <f>H20+L20+P20</f>
        <v>1</v>
      </c>
      <c r="AP20" s="13" t="e">
        <f>100*RANK(U20,$U$23:$U$26,0)</f>
        <v>#N/A</v>
      </c>
      <c r="AQ20" s="13">
        <f>10*RANK(W20,$AK$23:$AK$26,0)</f>
        <v>10</v>
      </c>
      <c r="AR20" s="13" t="e">
        <f>1*RANK(AM20,$Y$23:$Y$26,0)</f>
        <v>#N/A</v>
      </c>
      <c r="AS20" s="13" t="e">
        <f>SUM(AP20:AR20)</f>
        <v>#N/A</v>
      </c>
      <c r="AU20" s="13">
        <f>Y20</f>
        <v>1</v>
      </c>
      <c r="AV20" s="13" t="str">
        <f>B20</f>
        <v>福山東部</v>
      </c>
    </row>
    <row r="21" spans="2:48" s="13" customFormat="1" ht="7.5" customHeight="1" thickTop="1" x14ac:dyDescent="0.15">
      <c r="B21" s="53"/>
      <c r="C21" s="53"/>
      <c r="D21" s="54"/>
      <c r="E21" s="55"/>
      <c r="F21" s="56"/>
      <c r="G21" s="54"/>
      <c r="H21" s="57"/>
      <c r="I21" s="55"/>
      <c r="J21" s="56"/>
      <c r="K21" s="54"/>
      <c r="L21" s="57"/>
      <c r="M21" s="55"/>
      <c r="N21" s="58"/>
      <c r="O21" s="54"/>
      <c r="P21" s="59"/>
      <c r="Q21" s="54"/>
      <c r="R21" s="58"/>
      <c r="S21" s="58"/>
      <c r="T21" s="58"/>
      <c r="U21" s="60"/>
      <c r="V21" s="60"/>
      <c r="W21" s="60"/>
      <c r="X21" s="60"/>
      <c r="Y21" s="60"/>
      <c r="Z21" s="60"/>
      <c r="AA21" s="61"/>
      <c r="AB21" s="61"/>
      <c r="AC21" s="61"/>
      <c r="AD21" s="62"/>
    </row>
    <row r="22" spans="2:48" s="13" customFormat="1" ht="27.75" customHeight="1" x14ac:dyDescent="0.15">
      <c r="B22" s="168" t="s">
        <v>32</v>
      </c>
      <c r="C22" s="168"/>
      <c r="D22" s="168"/>
      <c r="E22" s="168"/>
      <c r="F22" s="168"/>
      <c r="G22" s="168"/>
      <c r="H22" s="168"/>
      <c r="J22" s="34"/>
      <c r="L22" s="35"/>
      <c r="N22" s="34"/>
      <c r="P22" s="35"/>
      <c r="Q22" s="35"/>
      <c r="R22" s="35"/>
      <c r="S22" s="35"/>
      <c r="T22" s="35"/>
    </row>
    <row r="23" spans="2:48" s="13" customFormat="1" ht="7.5" customHeight="1" thickBot="1" x14ac:dyDescent="0.2">
      <c r="F23" s="34"/>
      <c r="H23" s="35"/>
      <c r="J23" s="34"/>
      <c r="L23" s="35"/>
      <c r="N23" s="34"/>
      <c r="P23" s="35"/>
      <c r="Q23" s="35"/>
      <c r="R23" s="35"/>
      <c r="S23" s="35"/>
      <c r="T23" s="35"/>
    </row>
    <row r="24" spans="2:48" s="13" customFormat="1" ht="61.5" customHeight="1" thickTop="1" x14ac:dyDescent="0.15">
      <c r="B24" s="161"/>
      <c r="C24" s="162"/>
      <c r="D24" s="157"/>
      <c r="E24" s="163" t="str">
        <f>B25</f>
        <v>網引</v>
      </c>
      <c r="F24" s="164"/>
      <c r="G24" s="164"/>
      <c r="H24" s="165"/>
      <c r="I24" s="166" t="str">
        <f>B26</f>
        <v>リトルティット</v>
      </c>
      <c r="J24" s="164"/>
      <c r="K24" s="164"/>
      <c r="L24" s="165"/>
      <c r="M24" s="166" t="str">
        <f>B27</f>
        <v>Ａ．Ｃ　Ｌｉｖｅｎｔ</v>
      </c>
      <c r="N24" s="164"/>
      <c r="O24" s="164"/>
      <c r="P24" s="165"/>
      <c r="Q24" s="166" t="str">
        <f>B28</f>
        <v>フォルテＦＣ</v>
      </c>
      <c r="R24" s="164"/>
      <c r="S24" s="164"/>
      <c r="T24" s="164"/>
      <c r="U24" s="167" t="s">
        <v>3</v>
      </c>
      <c r="V24" s="158"/>
      <c r="W24" s="157" t="s">
        <v>8</v>
      </c>
      <c r="X24" s="158"/>
      <c r="Y24" s="157" t="s">
        <v>9</v>
      </c>
      <c r="Z24" s="159"/>
      <c r="AK24" s="14" t="s">
        <v>4</v>
      </c>
      <c r="AL24" s="14" t="s">
        <v>5</v>
      </c>
      <c r="AM24" s="15" t="s">
        <v>6</v>
      </c>
      <c r="AN24" s="15" t="s">
        <v>7</v>
      </c>
      <c r="AP24" s="13" t="s">
        <v>3</v>
      </c>
      <c r="AQ24" s="13" t="s">
        <v>10</v>
      </c>
      <c r="AR24" s="13" t="s">
        <v>6</v>
      </c>
      <c r="AS24" s="13" t="s">
        <v>11</v>
      </c>
    </row>
    <row r="25" spans="2:48" s="13" customFormat="1" ht="61.5" customHeight="1" x14ac:dyDescent="0.15">
      <c r="B25" s="147" t="s">
        <v>71</v>
      </c>
      <c r="C25" s="148"/>
      <c r="D25" s="149"/>
      <c r="E25" s="160"/>
      <c r="F25" s="151"/>
      <c r="G25" s="151"/>
      <c r="H25" s="152"/>
      <c r="I25" s="38" t="str">
        <f>IF(J25="","",IF(J25&gt;L25,"○",IF(J25&lt;L25,"●","△")))</f>
        <v>●</v>
      </c>
      <c r="J25" s="39">
        <v>0</v>
      </c>
      <c r="K25" s="40" t="s">
        <v>13</v>
      </c>
      <c r="L25" s="41">
        <v>2</v>
      </c>
      <c r="M25" s="38" t="str">
        <f>IF(N25="","",IF(N25&gt;P25,"○",IF(N25&lt;P25,"●","△")))</f>
        <v>○</v>
      </c>
      <c r="N25" s="39">
        <v>2</v>
      </c>
      <c r="O25" s="40" t="s">
        <v>13</v>
      </c>
      <c r="P25" s="41">
        <v>0</v>
      </c>
      <c r="Q25" s="38" t="str">
        <f>IF(R25="","",IF(R25&gt;T25,"○",IF(R25&lt;T25,"●","△")))</f>
        <v>●</v>
      </c>
      <c r="R25" s="39">
        <v>1</v>
      </c>
      <c r="S25" s="40" t="s">
        <v>13</v>
      </c>
      <c r="T25" s="42">
        <v>4</v>
      </c>
      <c r="U25" s="153">
        <f>IF(I25="","",AK25*3+AL25*1)</f>
        <v>3</v>
      </c>
      <c r="V25" s="154"/>
      <c r="W25" s="155">
        <f>IF(U25="","",AM25-AN25)</f>
        <v>-3</v>
      </c>
      <c r="X25" s="156"/>
      <c r="Y25" s="111">
        <v>3</v>
      </c>
      <c r="Z25" s="112"/>
      <c r="AK25" s="22">
        <f>COUNTIF(E25:T25,"○")</f>
        <v>1</v>
      </c>
      <c r="AL25" s="22">
        <f>COUNTIF(E25:T25,"△")</f>
        <v>0</v>
      </c>
      <c r="AM25" s="23">
        <f>J25+N25+R25</f>
        <v>3</v>
      </c>
      <c r="AN25" s="23">
        <f>L25+P25+T25</f>
        <v>6</v>
      </c>
      <c r="AP25" s="13" t="e">
        <f>100*RANK(U25,#REF!,0)</f>
        <v>#REF!</v>
      </c>
      <c r="AQ25" s="13" t="e">
        <f>10*RANK(W25,#REF!,0)</f>
        <v>#REF!</v>
      </c>
      <c r="AR25" s="13" t="e">
        <f>1*RANK(AM25,#REF!,0)</f>
        <v>#REF!</v>
      </c>
      <c r="AS25" s="13" t="e">
        <f>SUM(AP25:AR25)</f>
        <v>#REF!</v>
      </c>
      <c r="AU25" s="13">
        <f>Y25</f>
        <v>3</v>
      </c>
      <c r="AV25" s="13" t="str">
        <f>B25</f>
        <v>網引</v>
      </c>
    </row>
    <row r="26" spans="2:48" s="13" customFormat="1" ht="61.5" customHeight="1" x14ac:dyDescent="0.15">
      <c r="B26" s="147" t="s">
        <v>18</v>
      </c>
      <c r="C26" s="148"/>
      <c r="D26" s="149"/>
      <c r="E26" s="43" t="str">
        <f>IF(I25="","",IF(F26&gt;H26,"○",IF(F26&lt;H26,"●","△")))</f>
        <v>○</v>
      </c>
      <c r="F26" s="44">
        <f>IF(L25="","",L25)</f>
        <v>2</v>
      </c>
      <c r="G26" s="40" t="s">
        <v>13</v>
      </c>
      <c r="H26" s="45">
        <f>IF(J25="","",J25)</f>
        <v>0</v>
      </c>
      <c r="I26" s="150"/>
      <c r="J26" s="151"/>
      <c r="K26" s="151"/>
      <c r="L26" s="152"/>
      <c r="M26" s="38" t="str">
        <f>IF(N26="","",IF(N26&gt;P26,"○",IF(N26&lt;P26,"●","△")))</f>
        <v>○</v>
      </c>
      <c r="N26" s="39">
        <v>4</v>
      </c>
      <c r="O26" s="40" t="s">
        <v>13</v>
      </c>
      <c r="P26" s="41">
        <v>2</v>
      </c>
      <c r="Q26" s="38" t="str">
        <f>IF(R26="","",IF(R26&gt;T26,"○",IF(R26&lt;T26,"●","△")))</f>
        <v>○</v>
      </c>
      <c r="R26" s="39">
        <v>2</v>
      </c>
      <c r="S26" s="40" t="s">
        <v>13</v>
      </c>
      <c r="T26" s="42">
        <v>1</v>
      </c>
      <c r="U26" s="153">
        <f>IF(M26="","",AK26*3+AL26*1)</f>
        <v>9</v>
      </c>
      <c r="V26" s="154"/>
      <c r="W26" s="155">
        <f>IF(U26="","",AM26-AN26)</f>
        <v>5</v>
      </c>
      <c r="X26" s="156"/>
      <c r="Y26" s="111">
        <v>1</v>
      </c>
      <c r="Z26" s="112"/>
      <c r="AK26" s="22">
        <f>COUNTIF(E26:T26,"○")</f>
        <v>3</v>
      </c>
      <c r="AL26" s="22">
        <f>COUNTIF(E26:T26,"△")</f>
        <v>0</v>
      </c>
      <c r="AM26" s="23">
        <f>F26+N26+R26</f>
        <v>8</v>
      </c>
      <c r="AN26" s="23">
        <f>H26+P26+T26</f>
        <v>3</v>
      </c>
      <c r="AP26" s="13" t="e">
        <f>100*RANK(U26,#REF!,0)</f>
        <v>#REF!</v>
      </c>
      <c r="AQ26" s="13" t="e">
        <f>10*RANK(W26,#REF!,0)</f>
        <v>#REF!</v>
      </c>
      <c r="AR26" s="13" t="e">
        <f>1*RANK(AM26,#REF!,0)</f>
        <v>#REF!</v>
      </c>
      <c r="AS26" s="13" t="e">
        <f>SUM(AP26:AR26)</f>
        <v>#REF!</v>
      </c>
      <c r="AU26" s="13">
        <f>Y26</f>
        <v>1</v>
      </c>
      <c r="AV26" s="13" t="str">
        <f>B26</f>
        <v>リトルティット</v>
      </c>
    </row>
    <row r="27" spans="2:48" s="13" customFormat="1" ht="61.5" customHeight="1" x14ac:dyDescent="0.15">
      <c r="B27" s="147" t="s">
        <v>21</v>
      </c>
      <c r="C27" s="148"/>
      <c r="D27" s="149"/>
      <c r="E27" s="43" t="str">
        <f>IF(M25="","",IF(F27&gt;H27,"○",IF(F27&lt;H27,"●","△")))</f>
        <v>●</v>
      </c>
      <c r="F27" s="44">
        <f>IF(P25="","",P25)</f>
        <v>0</v>
      </c>
      <c r="G27" s="40" t="s">
        <v>13</v>
      </c>
      <c r="H27" s="45">
        <f>IF(N25="","",N25)</f>
        <v>2</v>
      </c>
      <c r="I27" s="38" t="str">
        <f>IF(M26="","",IF(J27&gt;L27,"○",IF(J27&lt;L27,"●","△")))</f>
        <v>●</v>
      </c>
      <c r="J27" s="44">
        <f>IF(P26="","",P26)</f>
        <v>2</v>
      </c>
      <c r="K27" s="40" t="s">
        <v>13</v>
      </c>
      <c r="L27" s="45">
        <f>IF(N26="","",N26)</f>
        <v>4</v>
      </c>
      <c r="M27" s="150"/>
      <c r="N27" s="151"/>
      <c r="O27" s="151"/>
      <c r="P27" s="152"/>
      <c r="Q27" s="38" t="str">
        <f>IF(R27="","",IF(R27&gt;T27,"○",IF(R27&lt;T27,"●","△")))</f>
        <v>●</v>
      </c>
      <c r="R27" s="46">
        <v>2</v>
      </c>
      <c r="S27" s="40" t="s">
        <v>13</v>
      </c>
      <c r="T27" s="42">
        <v>3</v>
      </c>
      <c r="U27" s="153">
        <f>IF(Q27="","",AK27*3+AL27*1)</f>
        <v>0</v>
      </c>
      <c r="V27" s="154"/>
      <c r="W27" s="155">
        <f>IF(U27="","",AM27-AN27)</f>
        <v>-5</v>
      </c>
      <c r="X27" s="156"/>
      <c r="Y27" s="111">
        <v>4</v>
      </c>
      <c r="Z27" s="112"/>
      <c r="AK27" s="22">
        <f>COUNTIF(E27:T27,"○")</f>
        <v>0</v>
      </c>
      <c r="AL27" s="22">
        <f>COUNTIF(E27:T27,"△")</f>
        <v>0</v>
      </c>
      <c r="AM27" s="23">
        <f>F27+J27+R27</f>
        <v>4</v>
      </c>
      <c r="AN27" s="23">
        <f>H27+L27+T27</f>
        <v>9</v>
      </c>
      <c r="AP27" s="13" t="e">
        <f>100*RANK(U27,#REF!,0)</f>
        <v>#REF!</v>
      </c>
      <c r="AQ27" s="13" t="e">
        <f>10*RANK(W27,#REF!,0)</f>
        <v>#REF!</v>
      </c>
      <c r="AR27" s="13" t="e">
        <f>1*RANK(AM27,#REF!,0)</f>
        <v>#REF!</v>
      </c>
      <c r="AS27" s="13" t="e">
        <f>SUM(AP27:AR27)</f>
        <v>#REF!</v>
      </c>
      <c r="AU27" s="13">
        <f>Y27</f>
        <v>4</v>
      </c>
      <c r="AV27" s="13" t="str">
        <f>B27</f>
        <v>Ａ．Ｃ　Ｌｉｖｅｎｔ</v>
      </c>
    </row>
    <row r="28" spans="2:48" s="13" customFormat="1" ht="61.5" customHeight="1" thickBot="1" x14ac:dyDescent="0.2">
      <c r="B28" s="138" t="s">
        <v>72</v>
      </c>
      <c r="C28" s="139"/>
      <c r="D28" s="140"/>
      <c r="E28" s="47" t="str">
        <f>IF(Q25="","",IF(F28&gt;H28,"○",IF(F28&lt;H28,"●","△")))</f>
        <v>○</v>
      </c>
      <c r="F28" s="48">
        <f>IF(T25="","",T25)</f>
        <v>4</v>
      </c>
      <c r="G28" s="49" t="s">
        <v>13</v>
      </c>
      <c r="H28" s="50">
        <f>IF(R25="","",R25)</f>
        <v>1</v>
      </c>
      <c r="I28" s="51" t="str">
        <f>IF(Q26="","",IF(J28&gt;L28,"○",IF(J28&lt;L28,"●","△")))</f>
        <v>●</v>
      </c>
      <c r="J28" s="48">
        <f>IF(T26="","",T26)</f>
        <v>1</v>
      </c>
      <c r="K28" s="49" t="s">
        <v>13</v>
      </c>
      <c r="L28" s="50">
        <f>IF(R26="","",R26)</f>
        <v>2</v>
      </c>
      <c r="M28" s="51" t="str">
        <f>IF(Q27="","",IF(N28&gt;P28,"○",IF(N28&lt;P28,"●","△")))</f>
        <v>○</v>
      </c>
      <c r="N28" s="52">
        <f>IF(T27="","",T27)</f>
        <v>3</v>
      </c>
      <c r="O28" s="49" t="s">
        <v>13</v>
      </c>
      <c r="P28" s="50">
        <f>IF(R27="","",R27)</f>
        <v>2</v>
      </c>
      <c r="Q28" s="141"/>
      <c r="R28" s="142"/>
      <c r="S28" s="142"/>
      <c r="T28" s="142"/>
      <c r="U28" s="143">
        <f>IF(E28="","",AK28*3+AL28*1)</f>
        <v>6</v>
      </c>
      <c r="V28" s="144"/>
      <c r="W28" s="145">
        <f>IF(U28="","",AM28-AN28)</f>
        <v>3</v>
      </c>
      <c r="X28" s="146"/>
      <c r="Y28" s="123">
        <v>2</v>
      </c>
      <c r="Z28" s="124"/>
      <c r="AK28" s="32">
        <f>COUNTIF(E28:T28,"○")</f>
        <v>2</v>
      </c>
      <c r="AL28" s="32">
        <f>COUNTIF(E28:T28,"△")</f>
        <v>0</v>
      </c>
      <c r="AM28" s="33">
        <f>F28+J28+N28</f>
        <v>8</v>
      </c>
      <c r="AN28" s="33">
        <f>H28+L28+P28</f>
        <v>5</v>
      </c>
      <c r="AP28" s="13" t="e">
        <f>100*RANK(U28,#REF!,0)</f>
        <v>#REF!</v>
      </c>
      <c r="AQ28" s="13" t="e">
        <f>10*RANK(W28,#REF!,0)</f>
        <v>#REF!</v>
      </c>
      <c r="AR28" s="13" t="e">
        <f>1*RANK(AM28,#REF!,0)</f>
        <v>#REF!</v>
      </c>
      <c r="AS28" s="13" t="e">
        <f>SUM(AP28:AR28)</f>
        <v>#REF!</v>
      </c>
      <c r="AU28" s="13">
        <f>Y28</f>
        <v>2</v>
      </c>
      <c r="AV28" s="13" t="str">
        <f>B28</f>
        <v>フォルテＦＣ</v>
      </c>
    </row>
    <row r="29" spans="2:48" s="13" customFormat="1" ht="7.5" customHeight="1" thickTop="1" x14ac:dyDescent="0.15">
      <c r="B29" s="53"/>
      <c r="C29" s="53"/>
      <c r="D29" s="54"/>
      <c r="E29" s="55"/>
      <c r="F29" s="56"/>
      <c r="G29" s="54"/>
      <c r="H29" s="57"/>
      <c r="I29" s="55"/>
      <c r="J29" s="56"/>
      <c r="K29" s="54"/>
      <c r="L29" s="57"/>
      <c r="M29" s="55"/>
      <c r="N29" s="58"/>
      <c r="O29" s="54"/>
      <c r="P29" s="59"/>
      <c r="Q29" s="54"/>
      <c r="R29" s="58"/>
      <c r="S29" s="58"/>
      <c r="T29" s="58"/>
      <c r="U29" s="60"/>
      <c r="V29" s="60"/>
      <c r="W29" s="60"/>
      <c r="X29" s="60"/>
      <c r="Y29" s="60"/>
      <c r="Z29" s="60"/>
      <c r="AA29" s="61"/>
      <c r="AB29" s="61"/>
      <c r="AC29" s="61"/>
      <c r="AD29" s="62"/>
    </row>
  </sheetData>
  <mergeCells count="89">
    <mergeCell ref="A2:AD2"/>
    <mergeCell ref="A4:AC4"/>
    <mergeCell ref="B6:H6"/>
    <mergeCell ref="B8:D8"/>
    <mergeCell ref="E8:H8"/>
    <mergeCell ref="I8:L8"/>
    <mergeCell ref="M8:P8"/>
    <mergeCell ref="Q8:T8"/>
    <mergeCell ref="U8:V8"/>
    <mergeCell ref="W8:X8"/>
    <mergeCell ref="Y8:Z8"/>
    <mergeCell ref="B9:D9"/>
    <mergeCell ref="E9:H9"/>
    <mergeCell ref="U9:V9"/>
    <mergeCell ref="W9:X9"/>
    <mergeCell ref="Y9:Z9"/>
    <mergeCell ref="Y10:Z10"/>
    <mergeCell ref="B11:D11"/>
    <mergeCell ref="M11:P11"/>
    <mergeCell ref="U11:V11"/>
    <mergeCell ref="W11:X11"/>
    <mergeCell ref="Y11:Z11"/>
    <mergeCell ref="B14:H14"/>
    <mergeCell ref="B10:D10"/>
    <mergeCell ref="I10:L10"/>
    <mergeCell ref="U10:V10"/>
    <mergeCell ref="W10:X10"/>
    <mergeCell ref="B12:D12"/>
    <mergeCell ref="Q12:T12"/>
    <mergeCell ref="U12:V12"/>
    <mergeCell ref="W12:X12"/>
    <mergeCell ref="Y12:Z12"/>
    <mergeCell ref="W16:X16"/>
    <mergeCell ref="Y16:Z16"/>
    <mergeCell ref="B17:D17"/>
    <mergeCell ref="E17:H17"/>
    <mergeCell ref="U17:V17"/>
    <mergeCell ref="W17:X17"/>
    <mergeCell ref="Y17:Z17"/>
    <mergeCell ref="B16:D16"/>
    <mergeCell ref="E16:H16"/>
    <mergeCell ref="I16:L16"/>
    <mergeCell ref="M16:P16"/>
    <mergeCell ref="Q16:T16"/>
    <mergeCell ref="U16:V16"/>
    <mergeCell ref="Y18:Z18"/>
    <mergeCell ref="B19:D19"/>
    <mergeCell ref="M19:P19"/>
    <mergeCell ref="U19:V19"/>
    <mergeCell ref="W19:X19"/>
    <mergeCell ref="Y19:Z19"/>
    <mergeCell ref="B22:H22"/>
    <mergeCell ref="B18:D18"/>
    <mergeCell ref="I18:L18"/>
    <mergeCell ref="U18:V18"/>
    <mergeCell ref="W18:X18"/>
    <mergeCell ref="B20:D20"/>
    <mergeCell ref="Q20:T20"/>
    <mergeCell ref="U20:V20"/>
    <mergeCell ref="W20:X20"/>
    <mergeCell ref="Y20:Z20"/>
    <mergeCell ref="W24:X24"/>
    <mergeCell ref="Y24:Z24"/>
    <mergeCell ref="B25:D25"/>
    <mergeCell ref="E25:H25"/>
    <mergeCell ref="U25:V25"/>
    <mergeCell ref="W25:X25"/>
    <mergeCell ref="Y25:Z25"/>
    <mergeCell ref="B24:D24"/>
    <mergeCell ref="E24:H24"/>
    <mergeCell ref="I24:L24"/>
    <mergeCell ref="M24:P24"/>
    <mergeCell ref="Q24:T24"/>
    <mergeCell ref="U24:V24"/>
    <mergeCell ref="B27:D27"/>
    <mergeCell ref="M27:P27"/>
    <mergeCell ref="U27:V27"/>
    <mergeCell ref="W27:X27"/>
    <mergeCell ref="Y27:Z27"/>
    <mergeCell ref="B26:D26"/>
    <mergeCell ref="I26:L26"/>
    <mergeCell ref="U26:V26"/>
    <mergeCell ref="W26:X26"/>
    <mergeCell ref="Y26:Z26"/>
    <mergeCell ref="B28:D28"/>
    <mergeCell ref="Q28:T28"/>
    <mergeCell ref="U28:V28"/>
    <mergeCell ref="W28:X28"/>
    <mergeCell ref="Y28:Z28"/>
  </mergeCells>
  <phoneticPr fontId="3"/>
  <pageMargins left="0.31496062992125984" right="0" top="0" bottom="0" header="0" footer="0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9"/>
  <sheetViews>
    <sheetView view="pageBreakPreview" zoomScale="80" zoomScaleNormal="80" zoomScaleSheetLayoutView="80" workbookViewId="0">
      <selection activeCell="AH17" sqref="AH17"/>
    </sheetView>
  </sheetViews>
  <sheetFormatPr defaultRowHeight="13.5" x14ac:dyDescent="0.15"/>
  <cols>
    <col min="1" max="31" width="4.25" style="3" customWidth="1"/>
    <col min="32" max="35" width="9" style="3"/>
    <col min="36" max="36" width="13.75" style="3" customWidth="1"/>
    <col min="37" max="37" width="0.25" style="3" hidden="1" customWidth="1"/>
    <col min="38" max="48" width="9" style="3" hidden="1" customWidth="1"/>
    <col min="49" max="256" width="9" style="3"/>
    <col min="257" max="287" width="4.25" style="3" customWidth="1"/>
    <col min="288" max="291" width="9" style="3"/>
    <col min="292" max="292" width="13.75" style="3" customWidth="1"/>
    <col min="293" max="304" width="0" style="3" hidden="1" customWidth="1"/>
    <col min="305" max="512" width="9" style="3"/>
    <col min="513" max="543" width="4.25" style="3" customWidth="1"/>
    <col min="544" max="547" width="9" style="3"/>
    <col min="548" max="548" width="13.75" style="3" customWidth="1"/>
    <col min="549" max="560" width="0" style="3" hidden="1" customWidth="1"/>
    <col min="561" max="768" width="9" style="3"/>
    <col min="769" max="799" width="4.25" style="3" customWidth="1"/>
    <col min="800" max="803" width="9" style="3"/>
    <col min="804" max="804" width="13.75" style="3" customWidth="1"/>
    <col min="805" max="816" width="0" style="3" hidden="1" customWidth="1"/>
    <col min="817" max="1024" width="9" style="3"/>
    <col min="1025" max="1055" width="4.25" style="3" customWidth="1"/>
    <col min="1056" max="1059" width="9" style="3"/>
    <col min="1060" max="1060" width="13.75" style="3" customWidth="1"/>
    <col min="1061" max="1072" width="0" style="3" hidden="1" customWidth="1"/>
    <col min="1073" max="1280" width="9" style="3"/>
    <col min="1281" max="1311" width="4.25" style="3" customWidth="1"/>
    <col min="1312" max="1315" width="9" style="3"/>
    <col min="1316" max="1316" width="13.75" style="3" customWidth="1"/>
    <col min="1317" max="1328" width="0" style="3" hidden="1" customWidth="1"/>
    <col min="1329" max="1536" width="9" style="3"/>
    <col min="1537" max="1567" width="4.25" style="3" customWidth="1"/>
    <col min="1568" max="1571" width="9" style="3"/>
    <col min="1572" max="1572" width="13.75" style="3" customWidth="1"/>
    <col min="1573" max="1584" width="0" style="3" hidden="1" customWidth="1"/>
    <col min="1585" max="1792" width="9" style="3"/>
    <col min="1793" max="1823" width="4.25" style="3" customWidth="1"/>
    <col min="1824" max="1827" width="9" style="3"/>
    <col min="1828" max="1828" width="13.75" style="3" customWidth="1"/>
    <col min="1829" max="1840" width="0" style="3" hidden="1" customWidth="1"/>
    <col min="1841" max="2048" width="9" style="3"/>
    <col min="2049" max="2079" width="4.25" style="3" customWidth="1"/>
    <col min="2080" max="2083" width="9" style="3"/>
    <col min="2084" max="2084" width="13.75" style="3" customWidth="1"/>
    <col min="2085" max="2096" width="0" style="3" hidden="1" customWidth="1"/>
    <col min="2097" max="2304" width="9" style="3"/>
    <col min="2305" max="2335" width="4.25" style="3" customWidth="1"/>
    <col min="2336" max="2339" width="9" style="3"/>
    <col min="2340" max="2340" width="13.75" style="3" customWidth="1"/>
    <col min="2341" max="2352" width="0" style="3" hidden="1" customWidth="1"/>
    <col min="2353" max="2560" width="9" style="3"/>
    <col min="2561" max="2591" width="4.25" style="3" customWidth="1"/>
    <col min="2592" max="2595" width="9" style="3"/>
    <col min="2596" max="2596" width="13.75" style="3" customWidth="1"/>
    <col min="2597" max="2608" width="0" style="3" hidden="1" customWidth="1"/>
    <col min="2609" max="2816" width="9" style="3"/>
    <col min="2817" max="2847" width="4.25" style="3" customWidth="1"/>
    <col min="2848" max="2851" width="9" style="3"/>
    <col min="2852" max="2852" width="13.75" style="3" customWidth="1"/>
    <col min="2853" max="2864" width="0" style="3" hidden="1" customWidth="1"/>
    <col min="2865" max="3072" width="9" style="3"/>
    <col min="3073" max="3103" width="4.25" style="3" customWidth="1"/>
    <col min="3104" max="3107" width="9" style="3"/>
    <col min="3108" max="3108" width="13.75" style="3" customWidth="1"/>
    <col min="3109" max="3120" width="0" style="3" hidden="1" customWidth="1"/>
    <col min="3121" max="3328" width="9" style="3"/>
    <col min="3329" max="3359" width="4.25" style="3" customWidth="1"/>
    <col min="3360" max="3363" width="9" style="3"/>
    <col min="3364" max="3364" width="13.75" style="3" customWidth="1"/>
    <col min="3365" max="3376" width="0" style="3" hidden="1" customWidth="1"/>
    <col min="3377" max="3584" width="9" style="3"/>
    <col min="3585" max="3615" width="4.25" style="3" customWidth="1"/>
    <col min="3616" max="3619" width="9" style="3"/>
    <col min="3620" max="3620" width="13.75" style="3" customWidth="1"/>
    <col min="3621" max="3632" width="0" style="3" hidden="1" customWidth="1"/>
    <col min="3633" max="3840" width="9" style="3"/>
    <col min="3841" max="3871" width="4.25" style="3" customWidth="1"/>
    <col min="3872" max="3875" width="9" style="3"/>
    <col min="3876" max="3876" width="13.75" style="3" customWidth="1"/>
    <col min="3877" max="3888" width="0" style="3" hidden="1" customWidth="1"/>
    <col min="3889" max="4096" width="9" style="3"/>
    <col min="4097" max="4127" width="4.25" style="3" customWidth="1"/>
    <col min="4128" max="4131" width="9" style="3"/>
    <col min="4132" max="4132" width="13.75" style="3" customWidth="1"/>
    <col min="4133" max="4144" width="0" style="3" hidden="1" customWidth="1"/>
    <col min="4145" max="4352" width="9" style="3"/>
    <col min="4353" max="4383" width="4.25" style="3" customWidth="1"/>
    <col min="4384" max="4387" width="9" style="3"/>
    <col min="4388" max="4388" width="13.75" style="3" customWidth="1"/>
    <col min="4389" max="4400" width="0" style="3" hidden="1" customWidth="1"/>
    <col min="4401" max="4608" width="9" style="3"/>
    <col min="4609" max="4639" width="4.25" style="3" customWidth="1"/>
    <col min="4640" max="4643" width="9" style="3"/>
    <col min="4644" max="4644" width="13.75" style="3" customWidth="1"/>
    <col min="4645" max="4656" width="0" style="3" hidden="1" customWidth="1"/>
    <col min="4657" max="4864" width="9" style="3"/>
    <col min="4865" max="4895" width="4.25" style="3" customWidth="1"/>
    <col min="4896" max="4899" width="9" style="3"/>
    <col min="4900" max="4900" width="13.75" style="3" customWidth="1"/>
    <col min="4901" max="4912" width="0" style="3" hidden="1" customWidth="1"/>
    <col min="4913" max="5120" width="9" style="3"/>
    <col min="5121" max="5151" width="4.25" style="3" customWidth="1"/>
    <col min="5152" max="5155" width="9" style="3"/>
    <col min="5156" max="5156" width="13.75" style="3" customWidth="1"/>
    <col min="5157" max="5168" width="0" style="3" hidden="1" customWidth="1"/>
    <col min="5169" max="5376" width="9" style="3"/>
    <col min="5377" max="5407" width="4.25" style="3" customWidth="1"/>
    <col min="5408" max="5411" width="9" style="3"/>
    <col min="5412" max="5412" width="13.75" style="3" customWidth="1"/>
    <col min="5413" max="5424" width="0" style="3" hidden="1" customWidth="1"/>
    <col min="5425" max="5632" width="9" style="3"/>
    <col min="5633" max="5663" width="4.25" style="3" customWidth="1"/>
    <col min="5664" max="5667" width="9" style="3"/>
    <col min="5668" max="5668" width="13.75" style="3" customWidth="1"/>
    <col min="5669" max="5680" width="0" style="3" hidden="1" customWidth="1"/>
    <col min="5681" max="5888" width="9" style="3"/>
    <col min="5889" max="5919" width="4.25" style="3" customWidth="1"/>
    <col min="5920" max="5923" width="9" style="3"/>
    <col min="5924" max="5924" width="13.75" style="3" customWidth="1"/>
    <col min="5925" max="5936" width="0" style="3" hidden="1" customWidth="1"/>
    <col min="5937" max="6144" width="9" style="3"/>
    <col min="6145" max="6175" width="4.25" style="3" customWidth="1"/>
    <col min="6176" max="6179" width="9" style="3"/>
    <col min="6180" max="6180" width="13.75" style="3" customWidth="1"/>
    <col min="6181" max="6192" width="0" style="3" hidden="1" customWidth="1"/>
    <col min="6193" max="6400" width="9" style="3"/>
    <col min="6401" max="6431" width="4.25" style="3" customWidth="1"/>
    <col min="6432" max="6435" width="9" style="3"/>
    <col min="6436" max="6436" width="13.75" style="3" customWidth="1"/>
    <col min="6437" max="6448" width="0" style="3" hidden="1" customWidth="1"/>
    <col min="6449" max="6656" width="9" style="3"/>
    <col min="6657" max="6687" width="4.25" style="3" customWidth="1"/>
    <col min="6688" max="6691" width="9" style="3"/>
    <col min="6692" max="6692" width="13.75" style="3" customWidth="1"/>
    <col min="6693" max="6704" width="0" style="3" hidden="1" customWidth="1"/>
    <col min="6705" max="6912" width="9" style="3"/>
    <col min="6913" max="6943" width="4.25" style="3" customWidth="1"/>
    <col min="6944" max="6947" width="9" style="3"/>
    <col min="6948" max="6948" width="13.75" style="3" customWidth="1"/>
    <col min="6949" max="6960" width="0" style="3" hidden="1" customWidth="1"/>
    <col min="6961" max="7168" width="9" style="3"/>
    <col min="7169" max="7199" width="4.25" style="3" customWidth="1"/>
    <col min="7200" max="7203" width="9" style="3"/>
    <col min="7204" max="7204" width="13.75" style="3" customWidth="1"/>
    <col min="7205" max="7216" width="0" style="3" hidden="1" customWidth="1"/>
    <col min="7217" max="7424" width="9" style="3"/>
    <col min="7425" max="7455" width="4.25" style="3" customWidth="1"/>
    <col min="7456" max="7459" width="9" style="3"/>
    <col min="7460" max="7460" width="13.75" style="3" customWidth="1"/>
    <col min="7461" max="7472" width="0" style="3" hidden="1" customWidth="1"/>
    <col min="7473" max="7680" width="9" style="3"/>
    <col min="7681" max="7711" width="4.25" style="3" customWidth="1"/>
    <col min="7712" max="7715" width="9" style="3"/>
    <col min="7716" max="7716" width="13.75" style="3" customWidth="1"/>
    <col min="7717" max="7728" width="0" style="3" hidden="1" customWidth="1"/>
    <col min="7729" max="7936" width="9" style="3"/>
    <col min="7937" max="7967" width="4.25" style="3" customWidth="1"/>
    <col min="7968" max="7971" width="9" style="3"/>
    <col min="7972" max="7972" width="13.75" style="3" customWidth="1"/>
    <col min="7973" max="7984" width="0" style="3" hidden="1" customWidth="1"/>
    <col min="7985" max="8192" width="9" style="3"/>
    <col min="8193" max="8223" width="4.25" style="3" customWidth="1"/>
    <col min="8224" max="8227" width="9" style="3"/>
    <col min="8228" max="8228" width="13.75" style="3" customWidth="1"/>
    <col min="8229" max="8240" width="0" style="3" hidden="1" customWidth="1"/>
    <col min="8241" max="8448" width="9" style="3"/>
    <col min="8449" max="8479" width="4.25" style="3" customWidth="1"/>
    <col min="8480" max="8483" width="9" style="3"/>
    <col min="8484" max="8484" width="13.75" style="3" customWidth="1"/>
    <col min="8485" max="8496" width="0" style="3" hidden="1" customWidth="1"/>
    <col min="8497" max="8704" width="9" style="3"/>
    <col min="8705" max="8735" width="4.25" style="3" customWidth="1"/>
    <col min="8736" max="8739" width="9" style="3"/>
    <col min="8740" max="8740" width="13.75" style="3" customWidth="1"/>
    <col min="8741" max="8752" width="0" style="3" hidden="1" customWidth="1"/>
    <col min="8753" max="8960" width="9" style="3"/>
    <col min="8961" max="8991" width="4.25" style="3" customWidth="1"/>
    <col min="8992" max="8995" width="9" style="3"/>
    <col min="8996" max="8996" width="13.75" style="3" customWidth="1"/>
    <col min="8997" max="9008" width="0" style="3" hidden="1" customWidth="1"/>
    <col min="9009" max="9216" width="9" style="3"/>
    <col min="9217" max="9247" width="4.25" style="3" customWidth="1"/>
    <col min="9248" max="9251" width="9" style="3"/>
    <col min="9252" max="9252" width="13.75" style="3" customWidth="1"/>
    <col min="9253" max="9264" width="0" style="3" hidden="1" customWidth="1"/>
    <col min="9265" max="9472" width="9" style="3"/>
    <col min="9473" max="9503" width="4.25" style="3" customWidth="1"/>
    <col min="9504" max="9507" width="9" style="3"/>
    <col min="9508" max="9508" width="13.75" style="3" customWidth="1"/>
    <col min="9509" max="9520" width="0" style="3" hidden="1" customWidth="1"/>
    <col min="9521" max="9728" width="9" style="3"/>
    <col min="9729" max="9759" width="4.25" style="3" customWidth="1"/>
    <col min="9760" max="9763" width="9" style="3"/>
    <col min="9764" max="9764" width="13.75" style="3" customWidth="1"/>
    <col min="9765" max="9776" width="0" style="3" hidden="1" customWidth="1"/>
    <col min="9777" max="9984" width="9" style="3"/>
    <col min="9985" max="10015" width="4.25" style="3" customWidth="1"/>
    <col min="10016" max="10019" width="9" style="3"/>
    <col min="10020" max="10020" width="13.75" style="3" customWidth="1"/>
    <col min="10021" max="10032" width="0" style="3" hidden="1" customWidth="1"/>
    <col min="10033" max="10240" width="9" style="3"/>
    <col min="10241" max="10271" width="4.25" style="3" customWidth="1"/>
    <col min="10272" max="10275" width="9" style="3"/>
    <col min="10276" max="10276" width="13.75" style="3" customWidth="1"/>
    <col min="10277" max="10288" width="0" style="3" hidden="1" customWidth="1"/>
    <col min="10289" max="10496" width="9" style="3"/>
    <col min="10497" max="10527" width="4.25" style="3" customWidth="1"/>
    <col min="10528" max="10531" width="9" style="3"/>
    <col min="10532" max="10532" width="13.75" style="3" customWidth="1"/>
    <col min="10533" max="10544" width="0" style="3" hidden="1" customWidth="1"/>
    <col min="10545" max="10752" width="9" style="3"/>
    <col min="10753" max="10783" width="4.25" style="3" customWidth="1"/>
    <col min="10784" max="10787" width="9" style="3"/>
    <col min="10788" max="10788" width="13.75" style="3" customWidth="1"/>
    <col min="10789" max="10800" width="0" style="3" hidden="1" customWidth="1"/>
    <col min="10801" max="11008" width="9" style="3"/>
    <col min="11009" max="11039" width="4.25" style="3" customWidth="1"/>
    <col min="11040" max="11043" width="9" style="3"/>
    <col min="11044" max="11044" width="13.75" style="3" customWidth="1"/>
    <col min="11045" max="11056" width="0" style="3" hidden="1" customWidth="1"/>
    <col min="11057" max="11264" width="9" style="3"/>
    <col min="11265" max="11295" width="4.25" style="3" customWidth="1"/>
    <col min="11296" max="11299" width="9" style="3"/>
    <col min="11300" max="11300" width="13.75" style="3" customWidth="1"/>
    <col min="11301" max="11312" width="0" style="3" hidden="1" customWidth="1"/>
    <col min="11313" max="11520" width="9" style="3"/>
    <col min="11521" max="11551" width="4.25" style="3" customWidth="1"/>
    <col min="11552" max="11555" width="9" style="3"/>
    <col min="11556" max="11556" width="13.75" style="3" customWidth="1"/>
    <col min="11557" max="11568" width="0" style="3" hidden="1" customWidth="1"/>
    <col min="11569" max="11776" width="9" style="3"/>
    <col min="11777" max="11807" width="4.25" style="3" customWidth="1"/>
    <col min="11808" max="11811" width="9" style="3"/>
    <col min="11812" max="11812" width="13.75" style="3" customWidth="1"/>
    <col min="11813" max="11824" width="0" style="3" hidden="1" customWidth="1"/>
    <col min="11825" max="12032" width="9" style="3"/>
    <col min="12033" max="12063" width="4.25" style="3" customWidth="1"/>
    <col min="12064" max="12067" width="9" style="3"/>
    <col min="12068" max="12068" width="13.75" style="3" customWidth="1"/>
    <col min="12069" max="12080" width="0" style="3" hidden="1" customWidth="1"/>
    <col min="12081" max="12288" width="9" style="3"/>
    <col min="12289" max="12319" width="4.25" style="3" customWidth="1"/>
    <col min="12320" max="12323" width="9" style="3"/>
    <col min="12324" max="12324" width="13.75" style="3" customWidth="1"/>
    <col min="12325" max="12336" width="0" style="3" hidden="1" customWidth="1"/>
    <col min="12337" max="12544" width="9" style="3"/>
    <col min="12545" max="12575" width="4.25" style="3" customWidth="1"/>
    <col min="12576" max="12579" width="9" style="3"/>
    <col min="12580" max="12580" width="13.75" style="3" customWidth="1"/>
    <col min="12581" max="12592" width="0" style="3" hidden="1" customWidth="1"/>
    <col min="12593" max="12800" width="9" style="3"/>
    <col min="12801" max="12831" width="4.25" style="3" customWidth="1"/>
    <col min="12832" max="12835" width="9" style="3"/>
    <col min="12836" max="12836" width="13.75" style="3" customWidth="1"/>
    <col min="12837" max="12848" width="0" style="3" hidden="1" customWidth="1"/>
    <col min="12849" max="13056" width="9" style="3"/>
    <col min="13057" max="13087" width="4.25" style="3" customWidth="1"/>
    <col min="13088" max="13091" width="9" style="3"/>
    <col min="13092" max="13092" width="13.75" style="3" customWidth="1"/>
    <col min="13093" max="13104" width="0" style="3" hidden="1" customWidth="1"/>
    <col min="13105" max="13312" width="9" style="3"/>
    <col min="13313" max="13343" width="4.25" style="3" customWidth="1"/>
    <col min="13344" max="13347" width="9" style="3"/>
    <col min="13348" max="13348" width="13.75" style="3" customWidth="1"/>
    <col min="13349" max="13360" width="0" style="3" hidden="1" customWidth="1"/>
    <col min="13361" max="13568" width="9" style="3"/>
    <col min="13569" max="13599" width="4.25" style="3" customWidth="1"/>
    <col min="13600" max="13603" width="9" style="3"/>
    <col min="13604" max="13604" width="13.75" style="3" customWidth="1"/>
    <col min="13605" max="13616" width="0" style="3" hidden="1" customWidth="1"/>
    <col min="13617" max="13824" width="9" style="3"/>
    <col min="13825" max="13855" width="4.25" style="3" customWidth="1"/>
    <col min="13856" max="13859" width="9" style="3"/>
    <col min="13860" max="13860" width="13.75" style="3" customWidth="1"/>
    <col min="13861" max="13872" width="0" style="3" hidden="1" customWidth="1"/>
    <col min="13873" max="14080" width="9" style="3"/>
    <col min="14081" max="14111" width="4.25" style="3" customWidth="1"/>
    <col min="14112" max="14115" width="9" style="3"/>
    <col min="14116" max="14116" width="13.75" style="3" customWidth="1"/>
    <col min="14117" max="14128" width="0" style="3" hidden="1" customWidth="1"/>
    <col min="14129" max="14336" width="9" style="3"/>
    <col min="14337" max="14367" width="4.25" style="3" customWidth="1"/>
    <col min="14368" max="14371" width="9" style="3"/>
    <col min="14372" max="14372" width="13.75" style="3" customWidth="1"/>
    <col min="14373" max="14384" width="0" style="3" hidden="1" customWidth="1"/>
    <col min="14385" max="14592" width="9" style="3"/>
    <col min="14593" max="14623" width="4.25" style="3" customWidth="1"/>
    <col min="14624" max="14627" width="9" style="3"/>
    <col min="14628" max="14628" width="13.75" style="3" customWidth="1"/>
    <col min="14629" max="14640" width="0" style="3" hidden="1" customWidth="1"/>
    <col min="14641" max="14848" width="9" style="3"/>
    <col min="14849" max="14879" width="4.25" style="3" customWidth="1"/>
    <col min="14880" max="14883" width="9" style="3"/>
    <col min="14884" max="14884" width="13.75" style="3" customWidth="1"/>
    <col min="14885" max="14896" width="0" style="3" hidden="1" customWidth="1"/>
    <col min="14897" max="15104" width="9" style="3"/>
    <col min="15105" max="15135" width="4.25" style="3" customWidth="1"/>
    <col min="15136" max="15139" width="9" style="3"/>
    <col min="15140" max="15140" width="13.75" style="3" customWidth="1"/>
    <col min="15141" max="15152" width="0" style="3" hidden="1" customWidth="1"/>
    <col min="15153" max="15360" width="9" style="3"/>
    <col min="15361" max="15391" width="4.25" style="3" customWidth="1"/>
    <col min="15392" max="15395" width="9" style="3"/>
    <col min="15396" max="15396" width="13.75" style="3" customWidth="1"/>
    <col min="15397" max="15408" width="0" style="3" hidden="1" customWidth="1"/>
    <col min="15409" max="15616" width="9" style="3"/>
    <col min="15617" max="15647" width="4.25" style="3" customWidth="1"/>
    <col min="15648" max="15651" width="9" style="3"/>
    <col min="15652" max="15652" width="13.75" style="3" customWidth="1"/>
    <col min="15653" max="15664" width="0" style="3" hidden="1" customWidth="1"/>
    <col min="15665" max="15872" width="9" style="3"/>
    <col min="15873" max="15903" width="4.25" style="3" customWidth="1"/>
    <col min="15904" max="15907" width="9" style="3"/>
    <col min="15908" max="15908" width="13.75" style="3" customWidth="1"/>
    <col min="15909" max="15920" width="0" style="3" hidden="1" customWidth="1"/>
    <col min="15921" max="16128" width="9" style="3"/>
    <col min="16129" max="16159" width="4.25" style="3" customWidth="1"/>
    <col min="16160" max="16163" width="9" style="3"/>
    <col min="16164" max="16164" width="13.75" style="3" customWidth="1"/>
    <col min="16165" max="16176" width="0" style="3" hidden="1" customWidth="1"/>
    <col min="16177" max="16384" width="9" style="3"/>
  </cols>
  <sheetData>
    <row r="2" spans="1:48" ht="32.25" customHeight="1" x14ac:dyDescent="0.15">
      <c r="A2" s="169" t="s">
        <v>34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4"/>
      <c r="AF2" s="4"/>
      <c r="AG2" s="4"/>
      <c r="AH2" s="4"/>
      <c r="AI2" s="4"/>
      <c r="AJ2" s="1"/>
    </row>
    <row r="3" spans="1:48" s="36" customFormat="1" ht="7.5" customHeight="1" x14ac:dyDescent="0.15"/>
    <row r="4" spans="1:48" s="1" customFormat="1" ht="24" customHeight="1" x14ac:dyDescent="0.15">
      <c r="A4" s="170" t="s">
        <v>35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</row>
    <row r="5" spans="1:48" s="1" customFormat="1" ht="27" customHeight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48" s="8" customFormat="1" ht="27.75" customHeight="1" x14ac:dyDescent="0.15">
      <c r="B6" s="168" t="s">
        <v>2</v>
      </c>
      <c r="C6" s="168"/>
      <c r="D6" s="168"/>
      <c r="E6" s="168"/>
      <c r="F6" s="168"/>
      <c r="G6" s="168"/>
      <c r="H6" s="168"/>
      <c r="I6" s="11"/>
      <c r="J6" s="11"/>
      <c r="K6" s="11"/>
      <c r="L6" s="11"/>
      <c r="M6" s="11"/>
      <c r="O6" s="10"/>
      <c r="Q6" s="11"/>
      <c r="S6" s="10"/>
      <c r="U6" s="11"/>
      <c r="V6" s="11"/>
      <c r="W6" s="11"/>
      <c r="X6" s="11"/>
      <c r="Y6" s="11"/>
      <c r="AH6" s="10"/>
    </row>
    <row r="7" spans="1:48" s="8" customFormat="1" ht="7.5" customHeight="1" thickBot="1" x14ac:dyDescent="0.2">
      <c r="E7" s="9"/>
      <c r="G7" s="10"/>
      <c r="I7" s="11"/>
      <c r="J7" s="11"/>
      <c r="K7" s="11"/>
      <c r="L7" s="11"/>
      <c r="M7" s="11"/>
      <c r="O7" s="10"/>
      <c r="Q7" s="11"/>
      <c r="S7" s="10"/>
      <c r="U7" s="11"/>
      <c r="V7" s="11"/>
      <c r="W7" s="11"/>
      <c r="X7" s="11"/>
      <c r="Y7" s="11"/>
      <c r="AH7" s="10"/>
    </row>
    <row r="8" spans="1:48" s="13" customFormat="1" ht="61.5" customHeight="1" thickTop="1" x14ac:dyDescent="0.15">
      <c r="B8" s="161"/>
      <c r="C8" s="162"/>
      <c r="D8" s="157"/>
      <c r="E8" s="167" t="str">
        <f>B9</f>
        <v>高梁ＦＣ</v>
      </c>
      <c r="F8" s="178"/>
      <c r="G8" s="178"/>
      <c r="H8" s="179"/>
      <c r="I8" s="157" t="str">
        <f>B10</f>
        <v>福山東部ＦＣ
ＷＣ➀</v>
      </c>
      <c r="J8" s="178"/>
      <c r="K8" s="178"/>
      <c r="L8" s="179"/>
      <c r="M8" s="157" t="str">
        <f>B11</f>
        <v>ＡＣ．Ｌｉｖｅｎｔ</v>
      </c>
      <c r="N8" s="178"/>
      <c r="O8" s="178"/>
      <c r="P8" s="179"/>
      <c r="Q8" s="157" t="str">
        <f>B12</f>
        <v>センアーノ神戸　ＭＯＶＥ</v>
      </c>
      <c r="R8" s="178"/>
      <c r="S8" s="178"/>
      <c r="T8" s="178"/>
      <c r="U8" s="167" t="s">
        <v>3</v>
      </c>
      <c r="V8" s="158"/>
      <c r="W8" s="157" t="s">
        <v>8</v>
      </c>
      <c r="X8" s="158"/>
      <c r="Y8" s="157" t="s">
        <v>9</v>
      </c>
      <c r="Z8" s="159"/>
      <c r="AK8" s="14" t="s">
        <v>4</v>
      </c>
      <c r="AL8" s="14" t="s">
        <v>5</v>
      </c>
      <c r="AM8" s="15" t="s">
        <v>6</v>
      </c>
      <c r="AN8" s="15" t="s">
        <v>7</v>
      </c>
      <c r="AP8" s="13" t="s">
        <v>3</v>
      </c>
      <c r="AQ8" s="13" t="s">
        <v>10</v>
      </c>
      <c r="AR8" s="13" t="s">
        <v>6</v>
      </c>
      <c r="AS8" s="13" t="s">
        <v>11</v>
      </c>
    </row>
    <row r="9" spans="1:48" s="13" customFormat="1" ht="61.5" customHeight="1" x14ac:dyDescent="0.15">
      <c r="B9" s="177" t="s">
        <v>36</v>
      </c>
      <c r="C9" s="175"/>
      <c r="D9" s="176"/>
      <c r="E9" s="160"/>
      <c r="F9" s="151"/>
      <c r="G9" s="151"/>
      <c r="H9" s="152"/>
      <c r="I9" s="38" t="str">
        <f>IF(J9="","",IF(J9&gt;L9,"○",IF(J9&lt;L9,"●","△")))</f>
        <v>○</v>
      </c>
      <c r="J9" s="39">
        <v>4</v>
      </c>
      <c r="K9" s="40" t="s">
        <v>13</v>
      </c>
      <c r="L9" s="41">
        <v>1</v>
      </c>
      <c r="M9" s="38" t="str">
        <f>IF(N9="","",IF(N9&gt;P9,"○",IF(N9&lt;P9,"●","△")))</f>
        <v>○</v>
      </c>
      <c r="N9" s="39">
        <v>4</v>
      </c>
      <c r="O9" s="40" t="s">
        <v>13</v>
      </c>
      <c r="P9" s="41">
        <v>0</v>
      </c>
      <c r="Q9" s="38" t="str">
        <f>IF(R9="","",IF(R9&gt;T9,"○",IF(R9&lt;T9,"●","△")))</f>
        <v>△</v>
      </c>
      <c r="R9" s="39">
        <v>1</v>
      </c>
      <c r="S9" s="40" t="s">
        <v>13</v>
      </c>
      <c r="T9" s="42">
        <v>1</v>
      </c>
      <c r="U9" s="153">
        <f>IF(I9="","",AK9*3+AL9*1)</f>
        <v>7</v>
      </c>
      <c r="V9" s="154"/>
      <c r="W9" s="155">
        <f>IF(U9="","",AM9-AN9)</f>
        <v>7</v>
      </c>
      <c r="X9" s="156"/>
      <c r="Y9" s="111">
        <v>1</v>
      </c>
      <c r="Z9" s="112"/>
      <c r="AK9" s="22">
        <f>COUNTIF(E9:T9,"○")</f>
        <v>2</v>
      </c>
      <c r="AL9" s="22">
        <f>COUNTIF(E9:T9,"△")</f>
        <v>1</v>
      </c>
      <c r="AM9" s="23">
        <f>J9+N9+R9</f>
        <v>9</v>
      </c>
      <c r="AN9" s="23">
        <f>L9+P9+T9</f>
        <v>2</v>
      </c>
      <c r="AP9" s="13" t="e">
        <f>100*RANK(U9,$U$23:$U$26,0)</f>
        <v>#N/A</v>
      </c>
      <c r="AQ9" s="13" t="e">
        <f>10*RANK(W9,$AK$23:$AK$26,0)</f>
        <v>#N/A</v>
      </c>
      <c r="AR9" s="13" t="e">
        <f>1*RANK(AM9,$Y$23:$Y$26,0)</f>
        <v>#N/A</v>
      </c>
      <c r="AS9" s="13" t="e">
        <f>SUM(AP9:AR9)</f>
        <v>#N/A</v>
      </c>
      <c r="AU9" s="13">
        <f>Y9</f>
        <v>1</v>
      </c>
      <c r="AV9" s="13" t="str">
        <f>B9</f>
        <v>高梁ＦＣ</v>
      </c>
    </row>
    <row r="10" spans="1:48" s="13" customFormat="1" ht="61.5" customHeight="1" x14ac:dyDescent="0.15">
      <c r="B10" s="174" t="s">
        <v>75</v>
      </c>
      <c r="C10" s="175"/>
      <c r="D10" s="176"/>
      <c r="E10" s="43" t="str">
        <f>IF(I9="","",IF(F10&gt;H10,"○",IF(F10&lt;H10,"●","△")))</f>
        <v>●</v>
      </c>
      <c r="F10" s="44">
        <v>1</v>
      </c>
      <c r="G10" s="40" t="s">
        <v>13</v>
      </c>
      <c r="H10" s="45">
        <v>4</v>
      </c>
      <c r="I10" s="150"/>
      <c r="J10" s="151"/>
      <c r="K10" s="151"/>
      <c r="L10" s="152"/>
      <c r="M10" s="38" t="str">
        <f>IF(N10="","",IF(N10&gt;P10,"○",IF(N10&lt;P10,"●","△")))</f>
        <v>○</v>
      </c>
      <c r="N10" s="39">
        <v>4</v>
      </c>
      <c r="O10" s="40" t="s">
        <v>13</v>
      </c>
      <c r="P10" s="41">
        <v>1</v>
      </c>
      <c r="Q10" s="38" t="str">
        <f>IF(R10="","",IF(R10&gt;T10,"○",IF(R10&lt;T10,"●","△")))</f>
        <v>●</v>
      </c>
      <c r="R10" s="39">
        <v>0</v>
      </c>
      <c r="S10" s="40" t="s">
        <v>13</v>
      </c>
      <c r="T10" s="42">
        <v>3</v>
      </c>
      <c r="U10" s="153">
        <f>IF(M10="","",AK10*3+AL10*1)</f>
        <v>3</v>
      </c>
      <c r="V10" s="154"/>
      <c r="W10" s="155">
        <f>IF(U10="","",AM10-AN10)</f>
        <v>-3</v>
      </c>
      <c r="X10" s="156"/>
      <c r="Y10" s="111">
        <v>3</v>
      </c>
      <c r="Z10" s="112"/>
      <c r="AK10" s="22">
        <f>COUNTIF(E10:T10,"○")</f>
        <v>1</v>
      </c>
      <c r="AL10" s="22">
        <f>COUNTIF(E10:T10,"△")</f>
        <v>0</v>
      </c>
      <c r="AM10" s="23">
        <f>F10+N10+R10</f>
        <v>5</v>
      </c>
      <c r="AN10" s="23">
        <f>H10+P10+T10</f>
        <v>8</v>
      </c>
      <c r="AP10" s="13" t="e">
        <f>100*RANK(U10,$U$23:$U$26,0)</f>
        <v>#N/A</v>
      </c>
      <c r="AQ10" s="13" t="e">
        <f>10*RANK(W10,$AK$23:$AK$26,0)</f>
        <v>#N/A</v>
      </c>
      <c r="AR10" s="13" t="e">
        <f>1*RANK(AM10,$Y$23:$Y$26,0)</f>
        <v>#N/A</v>
      </c>
      <c r="AS10" s="13" t="e">
        <f>SUM(AP10:AR10)</f>
        <v>#N/A</v>
      </c>
      <c r="AU10" s="13">
        <f>Y10</f>
        <v>3</v>
      </c>
      <c r="AV10" s="13" t="str">
        <f>B10</f>
        <v>福山東部ＦＣ
ＷＣ➀</v>
      </c>
    </row>
    <row r="11" spans="1:48" s="13" customFormat="1" ht="61.5" customHeight="1" x14ac:dyDescent="0.15">
      <c r="B11" s="177" t="s">
        <v>37</v>
      </c>
      <c r="C11" s="175"/>
      <c r="D11" s="176"/>
      <c r="E11" s="43" t="str">
        <f>IF(M9="","",IF(F11&gt;H11,"○",IF(F11&lt;H11,"●","△")))</f>
        <v>●</v>
      </c>
      <c r="F11" s="44">
        <v>0</v>
      </c>
      <c r="G11" s="40" t="s">
        <v>13</v>
      </c>
      <c r="H11" s="45">
        <v>4</v>
      </c>
      <c r="I11" s="38" t="str">
        <f>IF(M10="","",IF(J11&gt;L11,"○",IF(J11&lt;L11,"●","△")))</f>
        <v>●</v>
      </c>
      <c r="J11" s="44">
        <f>IF(P10="","",P10)</f>
        <v>1</v>
      </c>
      <c r="K11" s="40" t="s">
        <v>13</v>
      </c>
      <c r="L11" s="45">
        <f>IF(N10="","",N10)</f>
        <v>4</v>
      </c>
      <c r="M11" s="150"/>
      <c r="N11" s="151"/>
      <c r="O11" s="151"/>
      <c r="P11" s="152"/>
      <c r="Q11" s="38" t="str">
        <f>IF(R11="","",IF(R11&gt;T11,"○",IF(R11&lt;T11,"●","△")))</f>
        <v>●</v>
      </c>
      <c r="R11" s="46">
        <v>1</v>
      </c>
      <c r="S11" s="40" t="s">
        <v>13</v>
      </c>
      <c r="T11" s="42">
        <v>3</v>
      </c>
      <c r="U11" s="153">
        <f>IF(Q11="","",AK11*3+AL11*1)</f>
        <v>0</v>
      </c>
      <c r="V11" s="154"/>
      <c r="W11" s="155">
        <f>IF(U11="","",AM11-AN11)</f>
        <v>-9</v>
      </c>
      <c r="X11" s="156"/>
      <c r="Y11" s="111">
        <v>4</v>
      </c>
      <c r="Z11" s="112"/>
      <c r="AK11" s="22">
        <f>COUNTIF(E11:T11,"○")</f>
        <v>0</v>
      </c>
      <c r="AL11" s="22">
        <f>COUNTIF(E11:T11,"△")</f>
        <v>0</v>
      </c>
      <c r="AM11" s="23">
        <f>F11+J11+R11</f>
        <v>2</v>
      </c>
      <c r="AN11" s="23">
        <f>H11+L11+T11</f>
        <v>11</v>
      </c>
      <c r="AP11" s="13" t="e">
        <f>100*RANK(U11,$U$23:$U$26,0)</f>
        <v>#N/A</v>
      </c>
      <c r="AQ11" s="13" t="e">
        <f>10*RANK(W11,$AK$23:$AK$26,0)</f>
        <v>#N/A</v>
      </c>
      <c r="AR11" s="13">
        <f>1*RANK(AM11,$Y$23:$Y$26,0)</f>
        <v>2</v>
      </c>
      <c r="AS11" s="13" t="e">
        <f>SUM(AP11:AR11)</f>
        <v>#N/A</v>
      </c>
      <c r="AU11" s="13">
        <f>Y11</f>
        <v>4</v>
      </c>
      <c r="AV11" s="13" t="str">
        <f>B11</f>
        <v>ＡＣ．Ｌｉｖｅｎｔ</v>
      </c>
    </row>
    <row r="12" spans="1:48" s="13" customFormat="1" ht="61.5" customHeight="1" thickBot="1" x14ac:dyDescent="0.2">
      <c r="B12" s="171" t="s">
        <v>19</v>
      </c>
      <c r="C12" s="172"/>
      <c r="D12" s="173"/>
      <c r="E12" s="47" t="str">
        <f>IF(Q9="","",IF(F12&gt;H12,"○",IF(F12&lt;H12,"●","△")))</f>
        <v>△</v>
      </c>
      <c r="F12" s="48">
        <v>1</v>
      </c>
      <c r="G12" s="49" t="s">
        <v>13</v>
      </c>
      <c r="H12" s="50">
        <v>1</v>
      </c>
      <c r="I12" s="51" t="str">
        <f>IF(Q10="","",IF(J12&gt;L12,"○",IF(J12&lt;L12,"●","△")))</f>
        <v>○</v>
      </c>
      <c r="J12" s="48">
        <f>IF(T10="","",T10)</f>
        <v>3</v>
      </c>
      <c r="K12" s="49" t="s">
        <v>13</v>
      </c>
      <c r="L12" s="50">
        <f>IF(R10="","",R10)</f>
        <v>0</v>
      </c>
      <c r="M12" s="51" t="str">
        <f>IF(Q11="","",IF(N12&gt;P12,"○",IF(N12&lt;P12,"●","△")))</f>
        <v>○</v>
      </c>
      <c r="N12" s="52">
        <f>IF(T11="","",T11)</f>
        <v>3</v>
      </c>
      <c r="O12" s="49" t="s">
        <v>13</v>
      </c>
      <c r="P12" s="50">
        <f>IF(R11="","",R11)</f>
        <v>1</v>
      </c>
      <c r="Q12" s="141"/>
      <c r="R12" s="142"/>
      <c r="S12" s="142"/>
      <c r="T12" s="142"/>
      <c r="U12" s="143">
        <f>IF(E12="","",AK12*3+AL12*1)</f>
        <v>7</v>
      </c>
      <c r="V12" s="144"/>
      <c r="W12" s="145">
        <f>IF(U12="","",AM12-AN12)</f>
        <v>5</v>
      </c>
      <c r="X12" s="146"/>
      <c r="Y12" s="123">
        <v>2</v>
      </c>
      <c r="Z12" s="124"/>
      <c r="AK12" s="32">
        <f>COUNTIF(E12:T12,"○")</f>
        <v>2</v>
      </c>
      <c r="AL12" s="32">
        <f>COUNTIF(E12:T12,"△")</f>
        <v>1</v>
      </c>
      <c r="AM12" s="33">
        <f>F12+J12+N12</f>
        <v>7</v>
      </c>
      <c r="AN12" s="33">
        <f>H12+L12+P12</f>
        <v>2</v>
      </c>
      <c r="AP12" s="13" t="e">
        <f>100*RANK(U12,$U$23:$U$26,0)</f>
        <v>#N/A</v>
      </c>
      <c r="AQ12" s="13" t="e">
        <f>10*RANK(W12,$AK$23:$AK$26,0)</f>
        <v>#N/A</v>
      </c>
      <c r="AR12" s="13" t="e">
        <f>1*RANK(AM12,$Y$23:$Y$26,0)</f>
        <v>#N/A</v>
      </c>
      <c r="AS12" s="13" t="e">
        <f>SUM(AP12:AR12)</f>
        <v>#N/A</v>
      </c>
      <c r="AU12" s="13">
        <f>Y12</f>
        <v>2</v>
      </c>
      <c r="AV12" s="13" t="str">
        <f>B12</f>
        <v>センアーノ神戸　ＭＯＶＥ</v>
      </c>
    </row>
    <row r="13" spans="1:48" s="13" customFormat="1" ht="7.5" customHeight="1" thickTop="1" x14ac:dyDescent="0.15">
      <c r="B13" s="53"/>
      <c r="C13" s="53"/>
      <c r="D13" s="54"/>
      <c r="E13" s="55"/>
      <c r="F13" s="56"/>
      <c r="G13" s="54"/>
      <c r="H13" s="57"/>
      <c r="I13" s="55"/>
      <c r="J13" s="56"/>
      <c r="K13" s="54"/>
      <c r="L13" s="57"/>
      <c r="M13" s="55"/>
      <c r="N13" s="58"/>
      <c r="O13" s="54"/>
      <c r="P13" s="59"/>
      <c r="Q13" s="54"/>
      <c r="R13" s="58"/>
      <c r="S13" s="58"/>
      <c r="T13" s="58"/>
      <c r="U13" s="60"/>
      <c r="V13" s="60"/>
      <c r="W13" s="60"/>
      <c r="X13" s="60"/>
      <c r="Y13" s="60"/>
      <c r="Z13" s="60"/>
      <c r="AA13" s="61"/>
      <c r="AB13" s="61"/>
      <c r="AC13" s="61"/>
      <c r="AD13" s="62"/>
    </row>
    <row r="14" spans="1:48" s="8" customFormat="1" ht="27.75" customHeight="1" x14ac:dyDescent="0.15">
      <c r="B14" s="168" t="s">
        <v>38</v>
      </c>
      <c r="C14" s="168"/>
      <c r="D14" s="168"/>
      <c r="E14" s="168"/>
      <c r="F14" s="168"/>
      <c r="G14" s="168"/>
      <c r="H14" s="168"/>
      <c r="I14" s="11"/>
      <c r="J14" s="11"/>
      <c r="K14" s="11"/>
      <c r="L14" s="11"/>
      <c r="M14" s="11"/>
      <c r="O14" s="10"/>
      <c r="Q14" s="11"/>
      <c r="S14" s="10"/>
      <c r="U14" s="11"/>
      <c r="V14" s="11"/>
      <c r="W14" s="11"/>
      <c r="X14" s="11"/>
      <c r="Y14" s="11"/>
      <c r="AH14" s="10"/>
    </row>
    <row r="15" spans="1:48" s="8" customFormat="1" ht="7.5" customHeight="1" thickBot="1" x14ac:dyDescent="0.2">
      <c r="E15" s="9"/>
      <c r="G15" s="10"/>
      <c r="I15" s="11"/>
      <c r="J15" s="11"/>
      <c r="K15" s="11"/>
      <c r="L15" s="11"/>
      <c r="M15" s="11"/>
      <c r="O15" s="10"/>
      <c r="Q15" s="11"/>
      <c r="S15" s="10"/>
      <c r="U15" s="11"/>
      <c r="V15" s="11"/>
      <c r="W15" s="11"/>
      <c r="X15" s="11"/>
      <c r="Y15" s="11"/>
      <c r="AH15" s="10"/>
    </row>
    <row r="16" spans="1:48" s="13" customFormat="1" ht="61.5" customHeight="1" thickTop="1" x14ac:dyDescent="0.15">
      <c r="B16" s="161"/>
      <c r="C16" s="162"/>
      <c r="D16" s="157"/>
      <c r="E16" s="167" t="str">
        <f>B17</f>
        <v>ＶＩＳＰＯ　ＦＣ
ＷＣ➂</v>
      </c>
      <c r="F16" s="178"/>
      <c r="G16" s="178"/>
      <c r="H16" s="179"/>
      <c r="I16" s="157" t="str">
        <f>B18</f>
        <v>深津ＦＣ</v>
      </c>
      <c r="J16" s="178"/>
      <c r="K16" s="178"/>
      <c r="L16" s="179"/>
      <c r="M16" s="157" t="str">
        <f>B19</f>
        <v>ＪＢＦ</v>
      </c>
      <c r="N16" s="178"/>
      <c r="O16" s="178"/>
      <c r="P16" s="179"/>
      <c r="Q16" s="157" t="str">
        <f>B20</f>
        <v>センアーノ神戸　ＤＲＥＡＭ</v>
      </c>
      <c r="R16" s="178"/>
      <c r="S16" s="178"/>
      <c r="T16" s="178"/>
      <c r="U16" s="167" t="s">
        <v>3</v>
      </c>
      <c r="V16" s="158"/>
      <c r="W16" s="157" t="s">
        <v>8</v>
      </c>
      <c r="X16" s="158"/>
      <c r="Y16" s="157" t="s">
        <v>9</v>
      </c>
      <c r="Z16" s="159"/>
      <c r="AK16" s="14" t="s">
        <v>4</v>
      </c>
      <c r="AL16" s="14" t="s">
        <v>5</v>
      </c>
      <c r="AM16" s="15" t="s">
        <v>6</v>
      </c>
      <c r="AN16" s="15" t="s">
        <v>7</v>
      </c>
      <c r="AP16" s="13" t="s">
        <v>3</v>
      </c>
      <c r="AQ16" s="13" t="s">
        <v>10</v>
      </c>
      <c r="AR16" s="13" t="s">
        <v>6</v>
      </c>
      <c r="AS16" s="13" t="s">
        <v>11</v>
      </c>
    </row>
    <row r="17" spans="2:48" s="13" customFormat="1" ht="61.5" customHeight="1" x14ac:dyDescent="0.15">
      <c r="B17" s="174" t="s">
        <v>74</v>
      </c>
      <c r="C17" s="175"/>
      <c r="D17" s="176"/>
      <c r="E17" s="160"/>
      <c r="F17" s="151"/>
      <c r="G17" s="151"/>
      <c r="H17" s="152"/>
      <c r="I17" s="38" t="str">
        <f>IF(J17="","",IF(J17&gt;L17,"○",IF(J17&lt;L17,"●","△")))</f>
        <v>△</v>
      </c>
      <c r="J17" s="39">
        <v>1</v>
      </c>
      <c r="K17" s="40" t="s">
        <v>13</v>
      </c>
      <c r="L17" s="41">
        <v>1</v>
      </c>
      <c r="M17" s="38" t="str">
        <f>IF(N17="","",IF(N17&gt;P17,"○",IF(N17&lt;P17,"●","△")))</f>
        <v>●</v>
      </c>
      <c r="N17" s="39">
        <v>1</v>
      </c>
      <c r="O17" s="40" t="s">
        <v>13</v>
      </c>
      <c r="P17" s="41">
        <v>2</v>
      </c>
      <c r="Q17" s="38" t="str">
        <f>IF(R17="","",IF(R17&gt;T17,"○",IF(R17&lt;T17,"●","△")))</f>
        <v>●</v>
      </c>
      <c r="R17" s="39">
        <v>1</v>
      </c>
      <c r="S17" s="40" t="s">
        <v>13</v>
      </c>
      <c r="T17" s="42">
        <v>2</v>
      </c>
      <c r="U17" s="153">
        <f>IF(I17="","",AK17*3+AL17*1)</f>
        <v>1</v>
      </c>
      <c r="V17" s="154"/>
      <c r="W17" s="155">
        <f>IF(U17="","",AM17-AN17)</f>
        <v>-2</v>
      </c>
      <c r="X17" s="156"/>
      <c r="Y17" s="111">
        <v>3</v>
      </c>
      <c r="Z17" s="112"/>
      <c r="AK17" s="22">
        <f>COUNTIF(E17:T17,"○")</f>
        <v>0</v>
      </c>
      <c r="AL17" s="22">
        <f>COUNTIF(E17:T17,"△")</f>
        <v>1</v>
      </c>
      <c r="AM17" s="23">
        <f>J17+N17+R17</f>
        <v>3</v>
      </c>
      <c r="AN17" s="23">
        <f>L17+P17+T17</f>
        <v>5</v>
      </c>
      <c r="AP17" s="13" t="e">
        <f>100*RANK(U17,$U$23:$U$26,0)</f>
        <v>#N/A</v>
      </c>
      <c r="AQ17" s="13" t="e">
        <f>10*RANK(W17,$AK$23:$AK$26,0)</f>
        <v>#N/A</v>
      </c>
      <c r="AR17" s="13">
        <f>1*RANK(AM17,$Y$23:$Y$26,0)</f>
        <v>1</v>
      </c>
      <c r="AS17" s="13" t="e">
        <f>SUM(AP17:AR17)</f>
        <v>#N/A</v>
      </c>
      <c r="AU17" s="13">
        <f>Y17</f>
        <v>3</v>
      </c>
      <c r="AV17" s="13" t="str">
        <f>B17</f>
        <v>ＶＩＳＰＯ　ＦＣ
ＷＣ➂</v>
      </c>
    </row>
    <row r="18" spans="2:48" s="13" customFormat="1" ht="61.5" customHeight="1" x14ac:dyDescent="0.15">
      <c r="B18" s="177" t="s">
        <v>39</v>
      </c>
      <c r="C18" s="175"/>
      <c r="D18" s="176"/>
      <c r="E18" s="43" t="str">
        <f>IF(I17="","",IF(F18&gt;H18,"○",IF(F18&lt;H18,"●","△")))</f>
        <v>△</v>
      </c>
      <c r="F18" s="44">
        <f>IF(L17="","",L17)</f>
        <v>1</v>
      </c>
      <c r="G18" s="40" t="s">
        <v>13</v>
      </c>
      <c r="H18" s="45">
        <f>IF(J17="","",J17)</f>
        <v>1</v>
      </c>
      <c r="I18" s="150"/>
      <c r="J18" s="151"/>
      <c r="K18" s="151"/>
      <c r="L18" s="152"/>
      <c r="M18" s="38" t="str">
        <f>IF(N18="","",IF(N18&gt;P18,"○",IF(N18&lt;P18,"●","△")))</f>
        <v>●</v>
      </c>
      <c r="N18" s="39">
        <v>0</v>
      </c>
      <c r="O18" s="40" t="s">
        <v>13</v>
      </c>
      <c r="P18" s="41">
        <v>3</v>
      </c>
      <c r="Q18" s="38" t="str">
        <f>IF(R18="","",IF(R18&gt;T18,"○",IF(R18&lt;T18,"●","△")))</f>
        <v>●</v>
      </c>
      <c r="R18" s="39">
        <v>0</v>
      </c>
      <c r="S18" s="40" t="s">
        <v>13</v>
      </c>
      <c r="T18" s="42">
        <v>3</v>
      </c>
      <c r="U18" s="153">
        <f>IF(M18="","",AK18*3+AL18*1)</f>
        <v>1</v>
      </c>
      <c r="V18" s="154"/>
      <c r="W18" s="155">
        <f>IF(U18="","",AM18-AN18)</f>
        <v>-6</v>
      </c>
      <c r="X18" s="156"/>
      <c r="Y18" s="111">
        <v>4</v>
      </c>
      <c r="Z18" s="112"/>
      <c r="AK18" s="22">
        <f>COUNTIF(E18:T18,"○")</f>
        <v>0</v>
      </c>
      <c r="AL18" s="22">
        <f>COUNTIF(E18:T18,"△")</f>
        <v>1</v>
      </c>
      <c r="AM18" s="23">
        <f>F18+N18+R18</f>
        <v>1</v>
      </c>
      <c r="AN18" s="23">
        <f>H18+P18+T18</f>
        <v>7</v>
      </c>
      <c r="AP18" s="13" t="e">
        <f>100*RANK(U18,$U$23:$U$26,0)</f>
        <v>#N/A</v>
      </c>
      <c r="AQ18" s="13" t="e">
        <f>10*RANK(W18,$AK$23:$AK$26,0)</f>
        <v>#N/A</v>
      </c>
      <c r="AR18" s="13" t="e">
        <f>1*RANK(AM18,$Y$23:$Y$26,0)</f>
        <v>#N/A</v>
      </c>
      <c r="AS18" s="13" t="e">
        <f>SUM(AP18:AR18)</f>
        <v>#N/A</v>
      </c>
      <c r="AU18" s="13">
        <f>Y18</f>
        <v>4</v>
      </c>
      <c r="AV18" s="13" t="str">
        <f>B18</f>
        <v>深津ＦＣ</v>
      </c>
    </row>
    <row r="19" spans="2:48" s="13" customFormat="1" ht="61.5" customHeight="1" x14ac:dyDescent="0.15">
      <c r="B19" s="177" t="s">
        <v>40</v>
      </c>
      <c r="C19" s="175"/>
      <c r="D19" s="176"/>
      <c r="E19" s="43" t="str">
        <f>IF(M17="","",IF(F19&gt;H19,"○",IF(F19&lt;H19,"●","△")))</f>
        <v>○</v>
      </c>
      <c r="F19" s="44">
        <f>IF(P17="","",P17)</f>
        <v>2</v>
      </c>
      <c r="G19" s="40" t="s">
        <v>13</v>
      </c>
      <c r="H19" s="45">
        <f>IF(N17="","",N17)</f>
        <v>1</v>
      </c>
      <c r="I19" s="38" t="str">
        <f>IF(M18="","",IF(J19&gt;L19,"○",IF(J19&lt;L19,"●","△")))</f>
        <v>○</v>
      </c>
      <c r="J19" s="44">
        <f>IF(P18="","",P18)</f>
        <v>3</v>
      </c>
      <c r="K19" s="40" t="s">
        <v>13</v>
      </c>
      <c r="L19" s="45">
        <f>IF(N18="","",N18)</f>
        <v>0</v>
      </c>
      <c r="M19" s="150"/>
      <c r="N19" s="151"/>
      <c r="O19" s="151"/>
      <c r="P19" s="152"/>
      <c r="Q19" s="38" t="str">
        <f>IF(R19="","",IF(R19&gt;T19,"○",IF(R19&lt;T19,"●","△")))</f>
        <v>●</v>
      </c>
      <c r="R19" s="46">
        <v>0</v>
      </c>
      <c r="S19" s="40" t="s">
        <v>13</v>
      </c>
      <c r="T19" s="42">
        <v>2</v>
      </c>
      <c r="U19" s="153">
        <f>IF(Q19="","",AK19*3+AL19*1)</f>
        <v>6</v>
      </c>
      <c r="V19" s="154"/>
      <c r="W19" s="155">
        <f>IF(U19="","",AM19-AN19)</f>
        <v>2</v>
      </c>
      <c r="X19" s="156"/>
      <c r="Y19" s="111">
        <v>2</v>
      </c>
      <c r="Z19" s="112"/>
      <c r="AK19" s="22">
        <f>COUNTIF(E19:T19,"○")</f>
        <v>2</v>
      </c>
      <c r="AL19" s="22">
        <f>COUNTIF(E19:T19,"△")</f>
        <v>0</v>
      </c>
      <c r="AM19" s="23">
        <f>F19+J19+R19</f>
        <v>5</v>
      </c>
      <c r="AN19" s="23">
        <f>H19+L19+T19</f>
        <v>3</v>
      </c>
      <c r="AP19" s="13">
        <f>100*RANK(U19,$U$23:$U$26,0)</f>
        <v>100</v>
      </c>
      <c r="AQ19" s="13">
        <f>10*RANK(W19,$AK$23:$AK$26,0)</f>
        <v>10</v>
      </c>
      <c r="AR19" s="13" t="e">
        <f>1*RANK(AM19,$Y$23:$Y$26,0)</f>
        <v>#N/A</v>
      </c>
      <c r="AS19" s="13" t="e">
        <f>SUM(AP19:AR19)</f>
        <v>#N/A</v>
      </c>
      <c r="AU19" s="13">
        <f>Y19</f>
        <v>2</v>
      </c>
      <c r="AV19" s="13" t="str">
        <f>B19</f>
        <v>ＪＢＦ</v>
      </c>
    </row>
    <row r="20" spans="2:48" s="13" customFormat="1" ht="61.5" customHeight="1" thickBot="1" x14ac:dyDescent="0.2">
      <c r="B20" s="171" t="s">
        <v>15</v>
      </c>
      <c r="C20" s="172"/>
      <c r="D20" s="173"/>
      <c r="E20" s="47" t="str">
        <f>IF(Q17="","",IF(F20&gt;H20,"○",IF(F20&lt;H20,"●","△")))</f>
        <v>○</v>
      </c>
      <c r="F20" s="48">
        <f>IF(T17="","",T17)</f>
        <v>2</v>
      </c>
      <c r="G20" s="49" t="s">
        <v>13</v>
      </c>
      <c r="H20" s="50">
        <f>IF(R17="","",R17)</f>
        <v>1</v>
      </c>
      <c r="I20" s="51" t="str">
        <f>IF(Q18="","",IF(J20&gt;L20,"○",IF(J20&lt;L20,"●","△")))</f>
        <v>○</v>
      </c>
      <c r="J20" s="48">
        <f>IF(T18="","",T18)</f>
        <v>3</v>
      </c>
      <c r="K20" s="49" t="s">
        <v>13</v>
      </c>
      <c r="L20" s="50">
        <f>IF(R18="","",R18)</f>
        <v>0</v>
      </c>
      <c r="M20" s="51" t="str">
        <f>IF(Q19="","",IF(N20&gt;P20,"○",IF(N20&lt;P20,"●","△")))</f>
        <v>○</v>
      </c>
      <c r="N20" s="52">
        <f>IF(T19="","",T19)</f>
        <v>2</v>
      </c>
      <c r="O20" s="49" t="s">
        <v>13</v>
      </c>
      <c r="P20" s="50">
        <f>IF(R19="","",R19)</f>
        <v>0</v>
      </c>
      <c r="Q20" s="141"/>
      <c r="R20" s="142"/>
      <c r="S20" s="142"/>
      <c r="T20" s="142"/>
      <c r="U20" s="143">
        <f>IF(E20="","",AK20*3+AL20*1)</f>
        <v>9</v>
      </c>
      <c r="V20" s="144"/>
      <c r="W20" s="145">
        <f>IF(U20="","",AM20-AN20)</f>
        <v>6</v>
      </c>
      <c r="X20" s="146"/>
      <c r="Y20" s="123">
        <v>1</v>
      </c>
      <c r="Z20" s="124"/>
      <c r="AK20" s="32">
        <f>COUNTIF(E20:T20,"○")</f>
        <v>3</v>
      </c>
      <c r="AL20" s="32">
        <f>COUNTIF(E20:T20,"△")</f>
        <v>0</v>
      </c>
      <c r="AM20" s="33">
        <f>F20+J20+N20</f>
        <v>7</v>
      </c>
      <c r="AN20" s="33">
        <f>H20+L20+P20</f>
        <v>1</v>
      </c>
      <c r="AP20" s="13" t="e">
        <f>100*RANK(U20,$U$23:$U$26,0)</f>
        <v>#N/A</v>
      </c>
      <c r="AQ20" s="13" t="e">
        <f>10*RANK(W20,$AK$23:$AK$26,0)</f>
        <v>#N/A</v>
      </c>
      <c r="AR20" s="13" t="e">
        <f>1*RANK(AM20,$Y$23:$Y$26,0)</f>
        <v>#N/A</v>
      </c>
      <c r="AS20" s="13" t="e">
        <f>SUM(AP20:AR20)</f>
        <v>#N/A</v>
      </c>
      <c r="AU20" s="13">
        <f>Y20</f>
        <v>1</v>
      </c>
      <c r="AV20" s="13" t="str">
        <f>B20</f>
        <v>センアーノ神戸　ＤＲＥＡＭ</v>
      </c>
    </row>
    <row r="21" spans="2:48" s="13" customFormat="1" ht="7.5" customHeight="1" thickTop="1" x14ac:dyDescent="0.15">
      <c r="B21" s="53"/>
      <c r="C21" s="53"/>
      <c r="D21" s="54"/>
      <c r="E21" s="55"/>
      <c r="F21" s="56"/>
      <c r="G21" s="54"/>
      <c r="H21" s="57"/>
      <c r="I21" s="55"/>
      <c r="J21" s="56"/>
      <c r="K21" s="54"/>
      <c r="L21" s="57"/>
      <c r="M21" s="55"/>
      <c r="N21" s="58"/>
      <c r="O21" s="54"/>
      <c r="P21" s="59"/>
      <c r="Q21" s="54"/>
      <c r="R21" s="58"/>
      <c r="S21" s="58"/>
      <c r="T21" s="58"/>
      <c r="U21" s="60"/>
      <c r="V21" s="60"/>
      <c r="W21" s="60"/>
      <c r="X21" s="60"/>
      <c r="Y21" s="60"/>
      <c r="Z21" s="60"/>
      <c r="AA21" s="61"/>
      <c r="AB21" s="61"/>
      <c r="AC21" s="61"/>
      <c r="AD21" s="62"/>
    </row>
    <row r="22" spans="2:48" s="13" customFormat="1" ht="27.75" customHeight="1" x14ac:dyDescent="0.15">
      <c r="B22" s="168" t="s">
        <v>41</v>
      </c>
      <c r="C22" s="168"/>
      <c r="D22" s="168"/>
      <c r="E22" s="168"/>
      <c r="F22" s="168"/>
      <c r="G22" s="168"/>
      <c r="H22" s="168"/>
      <c r="J22" s="34"/>
      <c r="L22" s="35"/>
      <c r="N22" s="34"/>
      <c r="P22" s="35"/>
      <c r="Q22" s="35"/>
      <c r="R22" s="35"/>
      <c r="S22" s="35"/>
      <c r="T22" s="35"/>
    </row>
    <row r="23" spans="2:48" s="13" customFormat="1" ht="7.5" customHeight="1" thickBot="1" x14ac:dyDescent="0.2">
      <c r="F23" s="34"/>
      <c r="H23" s="35"/>
      <c r="J23" s="34"/>
      <c r="L23" s="35"/>
      <c r="N23" s="34"/>
      <c r="P23" s="35"/>
      <c r="Q23" s="35"/>
      <c r="R23" s="35"/>
      <c r="S23" s="35"/>
      <c r="T23" s="35"/>
    </row>
    <row r="24" spans="2:48" s="13" customFormat="1" ht="61.5" customHeight="1" thickTop="1" x14ac:dyDescent="0.15">
      <c r="B24" s="161"/>
      <c r="C24" s="162"/>
      <c r="D24" s="157"/>
      <c r="E24" s="167" t="str">
        <f>B25</f>
        <v>福知山ＦＣ</v>
      </c>
      <c r="F24" s="178"/>
      <c r="G24" s="178"/>
      <c r="H24" s="179"/>
      <c r="I24" s="157" t="str">
        <f>B26</f>
        <v>リトルティット
WC➁</v>
      </c>
      <c r="J24" s="178"/>
      <c r="K24" s="178"/>
      <c r="L24" s="179"/>
      <c r="M24" s="157" t="str">
        <f>B27</f>
        <v>石見エスプリＦＣ</v>
      </c>
      <c r="N24" s="178"/>
      <c r="O24" s="178"/>
      <c r="P24" s="179"/>
      <c r="Q24" s="157" t="str">
        <f>B28</f>
        <v>フェルネーロＳＣ</v>
      </c>
      <c r="R24" s="178"/>
      <c r="S24" s="178"/>
      <c r="T24" s="178"/>
      <c r="U24" s="167" t="s">
        <v>3</v>
      </c>
      <c r="V24" s="158"/>
      <c r="W24" s="157" t="s">
        <v>8</v>
      </c>
      <c r="X24" s="158"/>
      <c r="Y24" s="157" t="s">
        <v>9</v>
      </c>
      <c r="Z24" s="159"/>
      <c r="AK24" s="14" t="s">
        <v>4</v>
      </c>
      <c r="AL24" s="14" t="s">
        <v>5</v>
      </c>
      <c r="AM24" s="15" t="s">
        <v>6</v>
      </c>
      <c r="AN24" s="15" t="s">
        <v>7</v>
      </c>
      <c r="AP24" s="13" t="s">
        <v>3</v>
      </c>
      <c r="AQ24" s="13" t="s">
        <v>10</v>
      </c>
      <c r="AR24" s="13" t="s">
        <v>6</v>
      </c>
      <c r="AS24" s="13" t="s">
        <v>11</v>
      </c>
    </row>
    <row r="25" spans="2:48" s="13" customFormat="1" ht="61.5" customHeight="1" x14ac:dyDescent="0.15">
      <c r="B25" s="177" t="s">
        <v>33</v>
      </c>
      <c r="C25" s="175"/>
      <c r="D25" s="176"/>
      <c r="E25" s="160"/>
      <c r="F25" s="151"/>
      <c r="G25" s="151"/>
      <c r="H25" s="152"/>
      <c r="I25" s="38" t="str">
        <f>IF(J25="","",IF(J25&gt;L25,"○",IF(J25&lt;L25,"●","△")))</f>
        <v>○</v>
      </c>
      <c r="J25" s="39">
        <v>1</v>
      </c>
      <c r="K25" s="40" t="s">
        <v>13</v>
      </c>
      <c r="L25" s="41">
        <v>0</v>
      </c>
      <c r="M25" s="38" t="str">
        <f>IF(N25="","",IF(N25&gt;P25,"○",IF(N25&lt;P25,"●","△")))</f>
        <v>●</v>
      </c>
      <c r="N25" s="39">
        <v>1</v>
      </c>
      <c r="O25" s="40" t="s">
        <v>13</v>
      </c>
      <c r="P25" s="41">
        <v>3</v>
      </c>
      <c r="Q25" s="38" t="str">
        <f>IF(R25="","",IF(R25&gt;T25,"○",IF(R25&lt;T25,"●","△")))</f>
        <v>○</v>
      </c>
      <c r="R25" s="39">
        <v>1</v>
      </c>
      <c r="S25" s="40" t="s">
        <v>13</v>
      </c>
      <c r="T25" s="42">
        <v>0</v>
      </c>
      <c r="U25" s="153">
        <f>IF(I25="","",AK25*3+AL25*1)</f>
        <v>6</v>
      </c>
      <c r="V25" s="154"/>
      <c r="W25" s="155">
        <f>IF(U25="","",AM25-AN25)</f>
        <v>0</v>
      </c>
      <c r="X25" s="156"/>
      <c r="Y25" s="111">
        <v>2</v>
      </c>
      <c r="Z25" s="112"/>
      <c r="AK25" s="22">
        <f>COUNTIF(E25:T25,"○")</f>
        <v>2</v>
      </c>
      <c r="AL25" s="22">
        <f>COUNTIF(E25:T25,"△")</f>
        <v>0</v>
      </c>
      <c r="AM25" s="23">
        <f>J25+N25+R25</f>
        <v>3</v>
      </c>
      <c r="AN25" s="23">
        <f>L25+P25+T25</f>
        <v>3</v>
      </c>
      <c r="AP25" s="13" t="e">
        <f>100*RANK(U25,#REF!,0)</f>
        <v>#REF!</v>
      </c>
      <c r="AQ25" s="13" t="e">
        <f>10*RANK(W25,#REF!,0)</f>
        <v>#REF!</v>
      </c>
      <c r="AR25" s="13" t="e">
        <f>1*RANK(AM25,#REF!,0)</f>
        <v>#REF!</v>
      </c>
      <c r="AS25" s="13" t="e">
        <f>SUM(AP25:AR25)</f>
        <v>#REF!</v>
      </c>
      <c r="AU25" s="13">
        <f>Y25</f>
        <v>2</v>
      </c>
      <c r="AV25" s="13" t="str">
        <f>B25</f>
        <v>福知山ＦＣ</v>
      </c>
    </row>
    <row r="26" spans="2:48" s="13" customFormat="1" ht="61.5" customHeight="1" x14ac:dyDescent="0.15">
      <c r="B26" s="174" t="s">
        <v>73</v>
      </c>
      <c r="C26" s="175"/>
      <c r="D26" s="176"/>
      <c r="E26" s="43" t="str">
        <f>IF(I25="","",IF(F26&gt;H26,"○",IF(F26&lt;H26,"●","△")))</f>
        <v>●</v>
      </c>
      <c r="F26" s="44">
        <f>IF(L25="","",L25)</f>
        <v>0</v>
      </c>
      <c r="G26" s="40" t="s">
        <v>13</v>
      </c>
      <c r="H26" s="45">
        <f>IF(J25="","",J25)</f>
        <v>1</v>
      </c>
      <c r="I26" s="150"/>
      <c r="J26" s="151"/>
      <c r="K26" s="151"/>
      <c r="L26" s="152"/>
      <c r="M26" s="38" t="str">
        <f>IF(N26="","",IF(N26&gt;P26,"○",IF(N26&lt;P26,"●","△")))</f>
        <v>△</v>
      </c>
      <c r="N26" s="39">
        <v>0</v>
      </c>
      <c r="O26" s="40" t="s">
        <v>13</v>
      </c>
      <c r="P26" s="41">
        <v>0</v>
      </c>
      <c r="Q26" s="38" t="str">
        <f>IF(R26="","",IF(R26&gt;T26,"○",IF(R26&lt;T26,"●","△")))</f>
        <v>△</v>
      </c>
      <c r="R26" s="39">
        <v>0</v>
      </c>
      <c r="S26" s="40" t="s">
        <v>13</v>
      </c>
      <c r="T26" s="42">
        <v>0</v>
      </c>
      <c r="U26" s="153">
        <f>IF(M26="","",AK26*3+AL26*1)</f>
        <v>2</v>
      </c>
      <c r="V26" s="154"/>
      <c r="W26" s="155">
        <f>IF(U26="","",AM26-AN26)</f>
        <v>-1</v>
      </c>
      <c r="X26" s="156"/>
      <c r="Y26" s="111">
        <v>3</v>
      </c>
      <c r="Z26" s="112"/>
      <c r="AK26" s="22">
        <f>COUNTIF(E26:T26,"○")</f>
        <v>0</v>
      </c>
      <c r="AL26" s="22">
        <f>COUNTIF(E26:T26,"△")</f>
        <v>2</v>
      </c>
      <c r="AM26" s="23">
        <f>F26+N26+R26</f>
        <v>0</v>
      </c>
      <c r="AN26" s="23">
        <f>H26+P26+T26</f>
        <v>1</v>
      </c>
      <c r="AP26" s="13" t="e">
        <f>100*RANK(U26,#REF!,0)</f>
        <v>#REF!</v>
      </c>
      <c r="AQ26" s="13" t="e">
        <f>10*RANK(W26,#REF!,0)</f>
        <v>#REF!</v>
      </c>
      <c r="AR26" s="13" t="e">
        <f>1*RANK(AM26,#REF!,0)</f>
        <v>#REF!</v>
      </c>
      <c r="AS26" s="13" t="e">
        <f>SUM(AP26:AR26)</f>
        <v>#REF!</v>
      </c>
      <c r="AU26" s="13">
        <f>Y26</f>
        <v>3</v>
      </c>
      <c r="AV26" s="13" t="str">
        <f>B26</f>
        <v>リトルティット
WC➁</v>
      </c>
    </row>
    <row r="27" spans="2:48" s="13" customFormat="1" ht="61.5" customHeight="1" x14ac:dyDescent="0.15">
      <c r="B27" s="177" t="s">
        <v>12</v>
      </c>
      <c r="C27" s="175"/>
      <c r="D27" s="176"/>
      <c r="E27" s="43" t="str">
        <f>IF(M25="","",IF(F27&gt;H27,"○",IF(F27&lt;H27,"●","△")))</f>
        <v>○</v>
      </c>
      <c r="F27" s="44">
        <f>IF(P25="","",P25)</f>
        <v>3</v>
      </c>
      <c r="G27" s="40" t="s">
        <v>13</v>
      </c>
      <c r="H27" s="45">
        <f>IF(N25="","",N25)</f>
        <v>1</v>
      </c>
      <c r="I27" s="38" t="str">
        <f>IF(M26="","",IF(J27&gt;L27,"○",IF(J27&lt;L27,"●","△")))</f>
        <v>△</v>
      </c>
      <c r="J27" s="44">
        <f>IF(P26="","",P26)</f>
        <v>0</v>
      </c>
      <c r="K27" s="40" t="s">
        <v>13</v>
      </c>
      <c r="L27" s="45">
        <f>IF(N26="","",N26)</f>
        <v>0</v>
      </c>
      <c r="M27" s="150"/>
      <c r="N27" s="151"/>
      <c r="O27" s="151"/>
      <c r="P27" s="152"/>
      <c r="Q27" s="38" t="str">
        <f>IF(R27="","",IF(R27&gt;T27,"○",IF(R27&lt;T27,"●","△")))</f>
        <v>○</v>
      </c>
      <c r="R27" s="46">
        <v>5</v>
      </c>
      <c r="S27" s="40" t="s">
        <v>13</v>
      </c>
      <c r="T27" s="42">
        <v>0</v>
      </c>
      <c r="U27" s="153">
        <f>IF(Q27="","",AK27*3+AL27*1)</f>
        <v>7</v>
      </c>
      <c r="V27" s="154"/>
      <c r="W27" s="155">
        <f>IF(U27="","",AM27-AN27)</f>
        <v>7</v>
      </c>
      <c r="X27" s="156"/>
      <c r="Y27" s="111">
        <v>1</v>
      </c>
      <c r="Z27" s="112"/>
      <c r="AK27" s="22">
        <f>COUNTIF(E27:T27,"○")</f>
        <v>2</v>
      </c>
      <c r="AL27" s="22">
        <f>COUNTIF(E27:T27,"△")</f>
        <v>1</v>
      </c>
      <c r="AM27" s="23">
        <f>F27+J27+R27</f>
        <v>8</v>
      </c>
      <c r="AN27" s="23">
        <f>H27+L27+T27</f>
        <v>1</v>
      </c>
      <c r="AP27" s="13" t="e">
        <f>100*RANK(U27,#REF!,0)</f>
        <v>#REF!</v>
      </c>
      <c r="AQ27" s="13" t="e">
        <f>10*RANK(W27,#REF!,0)</f>
        <v>#REF!</v>
      </c>
      <c r="AR27" s="13" t="e">
        <f>1*RANK(AM27,#REF!,0)</f>
        <v>#REF!</v>
      </c>
      <c r="AS27" s="13" t="e">
        <f>SUM(AP27:AR27)</f>
        <v>#REF!</v>
      </c>
      <c r="AU27" s="13">
        <f>Y27</f>
        <v>1</v>
      </c>
      <c r="AV27" s="13" t="str">
        <f>B27</f>
        <v>石見エスプリＦＣ</v>
      </c>
    </row>
    <row r="28" spans="2:48" s="13" customFormat="1" ht="61.5" customHeight="1" thickBot="1" x14ac:dyDescent="0.2">
      <c r="B28" s="171" t="s">
        <v>42</v>
      </c>
      <c r="C28" s="172"/>
      <c r="D28" s="173"/>
      <c r="E28" s="47" t="str">
        <f>IF(Q25="","",IF(F28&gt;H28,"○",IF(F28&lt;H28,"●","△")))</f>
        <v>●</v>
      </c>
      <c r="F28" s="48">
        <f>IF(T25="","",T25)</f>
        <v>0</v>
      </c>
      <c r="G28" s="49" t="s">
        <v>13</v>
      </c>
      <c r="H28" s="50">
        <f>IF(R25="","",R25)</f>
        <v>1</v>
      </c>
      <c r="I28" s="51" t="str">
        <f>IF(Q26="","",IF(J28&gt;L28,"○",IF(J28&lt;L28,"●","△")))</f>
        <v>△</v>
      </c>
      <c r="J28" s="48">
        <f>IF(T26="","",T26)</f>
        <v>0</v>
      </c>
      <c r="K28" s="49" t="s">
        <v>13</v>
      </c>
      <c r="L28" s="50">
        <f>IF(R26="","",R26)</f>
        <v>0</v>
      </c>
      <c r="M28" s="51" t="str">
        <f>IF(Q27="","",IF(N28&gt;P28,"○",IF(N28&lt;P28,"●","△")))</f>
        <v>●</v>
      </c>
      <c r="N28" s="52">
        <f>IF(T27="","",T27)</f>
        <v>0</v>
      </c>
      <c r="O28" s="49" t="s">
        <v>13</v>
      </c>
      <c r="P28" s="50">
        <f>IF(R27="","",R27)</f>
        <v>5</v>
      </c>
      <c r="Q28" s="141"/>
      <c r="R28" s="142"/>
      <c r="S28" s="142"/>
      <c r="T28" s="142"/>
      <c r="U28" s="143">
        <f>IF(E28="","",AK28*3+AL28*1)</f>
        <v>1</v>
      </c>
      <c r="V28" s="144"/>
      <c r="W28" s="145">
        <f>IF(U28="","",AM28-AN28)</f>
        <v>-6</v>
      </c>
      <c r="X28" s="146"/>
      <c r="Y28" s="123">
        <v>4</v>
      </c>
      <c r="Z28" s="124"/>
      <c r="AK28" s="32">
        <f>COUNTIF(E28:T28,"○")</f>
        <v>0</v>
      </c>
      <c r="AL28" s="32">
        <f>COUNTIF(E28:T28,"△")</f>
        <v>1</v>
      </c>
      <c r="AM28" s="33">
        <f>F28+J28+N28</f>
        <v>0</v>
      </c>
      <c r="AN28" s="33">
        <f>H28+L28+P28</f>
        <v>6</v>
      </c>
      <c r="AP28" s="13" t="e">
        <f>100*RANK(U28,#REF!,0)</f>
        <v>#REF!</v>
      </c>
      <c r="AQ28" s="13" t="e">
        <f>10*RANK(W28,#REF!,0)</f>
        <v>#REF!</v>
      </c>
      <c r="AR28" s="13" t="e">
        <f>1*RANK(AM28,#REF!,0)</f>
        <v>#REF!</v>
      </c>
      <c r="AS28" s="13" t="e">
        <f>SUM(AP28:AR28)</f>
        <v>#REF!</v>
      </c>
      <c r="AU28" s="13">
        <f>Y28</f>
        <v>4</v>
      </c>
      <c r="AV28" s="13" t="str">
        <f>B28</f>
        <v>フェルネーロＳＣ</v>
      </c>
    </row>
    <row r="29" spans="2:48" s="13" customFormat="1" ht="7.5" customHeight="1" thickTop="1" x14ac:dyDescent="0.15">
      <c r="B29" s="53"/>
      <c r="C29" s="53"/>
      <c r="D29" s="54"/>
      <c r="E29" s="55"/>
      <c r="F29" s="56"/>
      <c r="G29" s="54"/>
      <c r="H29" s="57"/>
      <c r="I29" s="55"/>
      <c r="J29" s="56"/>
      <c r="K29" s="54"/>
      <c r="L29" s="57"/>
      <c r="M29" s="55"/>
      <c r="N29" s="58"/>
      <c r="O29" s="54"/>
      <c r="P29" s="59"/>
      <c r="Q29" s="54"/>
      <c r="R29" s="58"/>
      <c r="S29" s="58"/>
      <c r="T29" s="58"/>
      <c r="U29" s="60"/>
      <c r="V29" s="60"/>
      <c r="W29" s="60"/>
      <c r="X29" s="60"/>
      <c r="Y29" s="60"/>
      <c r="Z29" s="60"/>
      <c r="AA29" s="61"/>
      <c r="AB29" s="61"/>
      <c r="AC29" s="61"/>
      <c r="AD29" s="62"/>
    </row>
  </sheetData>
  <mergeCells count="89">
    <mergeCell ref="A2:AD2"/>
    <mergeCell ref="A4:AC4"/>
    <mergeCell ref="B6:H6"/>
    <mergeCell ref="B8:D8"/>
    <mergeCell ref="E8:H8"/>
    <mergeCell ref="I8:L8"/>
    <mergeCell ref="M8:P8"/>
    <mergeCell ref="Q8:T8"/>
    <mergeCell ref="U8:V8"/>
    <mergeCell ref="W8:X8"/>
    <mergeCell ref="Y8:Z8"/>
    <mergeCell ref="B9:D9"/>
    <mergeCell ref="E9:H9"/>
    <mergeCell ref="U9:V9"/>
    <mergeCell ref="W9:X9"/>
    <mergeCell ref="Y9:Z9"/>
    <mergeCell ref="Y10:Z10"/>
    <mergeCell ref="B11:D11"/>
    <mergeCell ref="M11:P11"/>
    <mergeCell ref="U11:V11"/>
    <mergeCell ref="W11:X11"/>
    <mergeCell ref="Y11:Z11"/>
    <mergeCell ref="B14:H14"/>
    <mergeCell ref="B10:D10"/>
    <mergeCell ref="I10:L10"/>
    <mergeCell ref="U10:V10"/>
    <mergeCell ref="W10:X10"/>
    <mergeCell ref="B12:D12"/>
    <mergeCell ref="Q12:T12"/>
    <mergeCell ref="U12:V12"/>
    <mergeCell ref="W12:X12"/>
    <mergeCell ref="Y12:Z12"/>
    <mergeCell ref="W16:X16"/>
    <mergeCell ref="Y16:Z16"/>
    <mergeCell ref="B17:D17"/>
    <mergeCell ref="E17:H17"/>
    <mergeCell ref="U17:V17"/>
    <mergeCell ref="W17:X17"/>
    <mergeCell ref="Y17:Z17"/>
    <mergeCell ref="B16:D16"/>
    <mergeCell ref="E16:H16"/>
    <mergeCell ref="I16:L16"/>
    <mergeCell ref="M16:P16"/>
    <mergeCell ref="Q16:T16"/>
    <mergeCell ref="U16:V16"/>
    <mergeCell ref="Y18:Z18"/>
    <mergeCell ref="B19:D19"/>
    <mergeCell ref="M19:P19"/>
    <mergeCell ref="U19:V19"/>
    <mergeCell ref="W19:X19"/>
    <mergeCell ref="Y19:Z19"/>
    <mergeCell ref="B22:H22"/>
    <mergeCell ref="B18:D18"/>
    <mergeCell ref="I18:L18"/>
    <mergeCell ref="U18:V18"/>
    <mergeCell ref="W18:X18"/>
    <mergeCell ref="B20:D20"/>
    <mergeCell ref="Q20:T20"/>
    <mergeCell ref="U20:V20"/>
    <mergeCell ref="W20:X20"/>
    <mergeCell ref="Y20:Z20"/>
    <mergeCell ref="W24:X24"/>
    <mergeCell ref="Y24:Z24"/>
    <mergeCell ref="B25:D25"/>
    <mergeCell ref="E25:H25"/>
    <mergeCell ref="U25:V25"/>
    <mergeCell ref="W25:X25"/>
    <mergeCell ref="Y25:Z25"/>
    <mergeCell ref="B24:D24"/>
    <mergeCell ref="E24:H24"/>
    <mergeCell ref="I24:L24"/>
    <mergeCell ref="M24:P24"/>
    <mergeCell ref="Q24:T24"/>
    <mergeCell ref="U24:V24"/>
    <mergeCell ref="B27:D27"/>
    <mergeCell ref="M27:P27"/>
    <mergeCell ref="U27:V27"/>
    <mergeCell ref="W27:X27"/>
    <mergeCell ref="Y27:Z27"/>
    <mergeCell ref="B26:D26"/>
    <mergeCell ref="I26:L26"/>
    <mergeCell ref="U26:V26"/>
    <mergeCell ref="W26:X26"/>
    <mergeCell ref="Y26:Z26"/>
    <mergeCell ref="B28:D28"/>
    <mergeCell ref="Q28:T28"/>
    <mergeCell ref="U28:V28"/>
    <mergeCell ref="W28:X28"/>
    <mergeCell ref="Y28:Z28"/>
  </mergeCells>
  <phoneticPr fontId="3"/>
  <pageMargins left="0.39370078740157483" right="0" top="0" bottom="0" header="0" footer="0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view="pageBreakPreview" zoomScale="70" zoomScaleNormal="100" zoomScaleSheetLayoutView="70" workbookViewId="0">
      <selection activeCell="AL16" sqref="AL16"/>
    </sheetView>
  </sheetViews>
  <sheetFormatPr defaultRowHeight="12" x14ac:dyDescent="0.15"/>
  <cols>
    <col min="1" max="4" width="5.625" style="13" customWidth="1"/>
    <col min="5" max="5" width="5.125" style="13" customWidth="1"/>
    <col min="6" max="6" width="5.125" style="34" customWidth="1"/>
    <col min="7" max="7" width="5.125" style="13" customWidth="1"/>
    <col min="8" max="8" width="5.125" style="35" customWidth="1"/>
    <col min="9" max="9" width="5.125" style="13" customWidth="1"/>
    <col min="10" max="10" width="5.125" style="34" customWidth="1"/>
    <col min="11" max="11" width="5.125" style="13" customWidth="1"/>
    <col min="12" max="12" width="5.125" style="35" customWidth="1"/>
    <col min="13" max="13" width="5.125" style="13" customWidth="1"/>
    <col min="14" max="14" width="5.125" style="34" customWidth="1"/>
    <col min="15" max="15" width="5.125" style="13" customWidth="1"/>
    <col min="16" max="20" width="5.125" style="35" customWidth="1"/>
    <col min="21" max="22" width="5.125" style="13" customWidth="1"/>
    <col min="23" max="23" width="5.125" style="13" hidden="1" customWidth="1"/>
    <col min="24" max="24" width="2.75" style="13" hidden="1" customWidth="1"/>
    <col min="25" max="25" width="2.5" style="13" hidden="1" customWidth="1"/>
    <col min="26" max="26" width="5.375" style="13" hidden="1" customWidth="1"/>
    <col min="27" max="30" width="5.125" style="13" customWidth="1"/>
    <col min="31" max="32" width="3.875" style="13" customWidth="1"/>
    <col min="33" max="248" width="9" style="13"/>
    <col min="249" max="249" width="2.625" style="13" customWidth="1"/>
    <col min="250" max="253" width="5.625" style="13" customWidth="1"/>
    <col min="254" max="271" width="5.125" style="13" customWidth="1"/>
    <col min="272" max="275" width="0" style="13" hidden="1" customWidth="1"/>
    <col min="276" max="279" width="5.125" style="13" customWidth="1"/>
    <col min="280" max="280" width="3" style="13" customWidth="1"/>
    <col min="281" max="287" width="0" style="13" hidden="1" customWidth="1"/>
    <col min="288" max="288" width="3.75" style="13" customWidth="1"/>
    <col min="289" max="504" width="9" style="13"/>
    <col min="505" max="505" width="2.625" style="13" customWidth="1"/>
    <col min="506" max="509" width="5.625" style="13" customWidth="1"/>
    <col min="510" max="527" width="5.125" style="13" customWidth="1"/>
    <col min="528" max="531" width="0" style="13" hidden="1" customWidth="1"/>
    <col min="532" max="535" width="5.125" style="13" customWidth="1"/>
    <col min="536" max="536" width="3" style="13" customWidth="1"/>
    <col min="537" max="543" width="0" style="13" hidden="1" customWidth="1"/>
    <col min="544" max="544" width="3.75" style="13" customWidth="1"/>
    <col min="545" max="760" width="9" style="13"/>
    <col min="761" max="761" width="2.625" style="13" customWidth="1"/>
    <col min="762" max="765" width="5.625" style="13" customWidth="1"/>
    <col min="766" max="783" width="5.125" style="13" customWidth="1"/>
    <col min="784" max="787" width="0" style="13" hidden="1" customWidth="1"/>
    <col min="788" max="791" width="5.125" style="13" customWidth="1"/>
    <col min="792" max="792" width="3" style="13" customWidth="1"/>
    <col min="793" max="799" width="0" style="13" hidden="1" customWidth="1"/>
    <col min="800" max="800" width="3.75" style="13" customWidth="1"/>
    <col min="801" max="1016" width="9" style="13"/>
    <col min="1017" max="1017" width="2.625" style="13" customWidth="1"/>
    <col min="1018" max="1021" width="5.625" style="13" customWidth="1"/>
    <col min="1022" max="1039" width="5.125" style="13" customWidth="1"/>
    <col min="1040" max="1043" width="0" style="13" hidden="1" customWidth="1"/>
    <col min="1044" max="1047" width="5.125" style="13" customWidth="1"/>
    <col min="1048" max="1048" width="3" style="13" customWidth="1"/>
    <col min="1049" max="1055" width="0" style="13" hidden="1" customWidth="1"/>
    <col min="1056" max="1056" width="3.75" style="13" customWidth="1"/>
    <col min="1057" max="1272" width="9" style="13"/>
    <col min="1273" max="1273" width="2.625" style="13" customWidth="1"/>
    <col min="1274" max="1277" width="5.625" style="13" customWidth="1"/>
    <col min="1278" max="1295" width="5.125" style="13" customWidth="1"/>
    <col min="1296" max="1299" width="0" style="13" hidden="1" customWidth="1"/>
    <col min="1300" max="1303" width="5.125" style="13" customWidth="1"/>
    <col min="1304" max="1304" width="3" style="13" customWidth="1"/>
    <col min="1305" max="1311" width="0" style="13" hidden="1" customWidth="1"/>
    <col min="1312" max="1312" width="3.75" style="13" customWidth="1"/>
    <col min="1313" max="1528" width="9" style="13"/>
    <col min="1529" max="1529" width="2.625" style="13" customWidth="1"/>
    <col min="1530" max="1533" width="5.625" style="13" customWidth="1"/>
    <col min="1534" max="1551" width="5.125" style="13" customWidth="1"/>
    <col min="1552" max="1555" width="0" style="13" hidden="1" customWidth="1"/>
    <col min="1556" max="1559" width="5.125" style="13" customWidth="1"/>
    <col min="1560" max="1560" width="3" style="13" customWidth="1"/>
    <col min="1561" max="1567" width="0" style="13" hidden="1" customWidth="1"/>
    <col min="1568" max="1568" width="3.75" style="13" customWidth="1"/>
    <col min="1569" max="1784" width="9" style="13"/>
    <col min="1785" max="1785" width="2.625" style="13" customWidth="1"/>
    <col min="1786" max="1789" width="5.625" style="13" customWidth="1"/>
    <col min="1790" max="1807" width="5.125" style="13" customWidth="1"/>
    <col min="1808" max="1811" width="0" style="13" hidden="1" customWidth="1"/>
    <col min="1812" max="1815" width="5.125" style="13" customWidth="1"/>
    <col min="1816" max="1816" width="3" style="13" customWidth="1"/>
    <col min="1817" max="1823" width="0" style="13" hidden="1" customWidth="1"/>
    <col min="1824" max="1824" width="3.75" style="13" customWidth="1"/>
    <col min="1825" max="2040" width="9" style="13"/>
    <col min="2041" max="2041" width="2.625" style="13" customWidth="1"/>
    <col min="2042" max="2045" width="5.625" style="13" customWidth="1"/>
    <col min="2046" max="2063" width="5.125" style="13" customWidth="1"/>
    <col min="2064" max="2067" width="0" style="13" hidden="1" customWidth="1"/>
    <col min="2068" max="2071" width="5.125" style="13" customWidth="1"/>
    <col min="2072" max="2072" width="3" style="13" customWidth="1"/>
    <col min="2073" max="2079" width="0" style="13" hidden="1" customWidth="1"/>
    <col min="2080" max="2080" width="3.75" style="13" customWidth="1"/>
    <col min="2081" max="2296" width="9" style="13"/>
    <col min="2297" max="2297" width="2.625" style="13" customWidth="1"/>
    <col min="2298" max="2301" width="5.625" style="13" customWidth="1"/>
    <col min="2302" max="2319" width="5.125" style="13" customWidth="1"/>
    <col min="2320" max="2323" width="0" style="13" hidden="1" customWidth="1"/>
    <col min="2324" max="2327" width="5.125" style="13" customWidth="1"/>
    <col min="2328" max="2328" width="3" style="13" customWidth="1"/>
    <col min="2329" max="2335" width="0" style="13" hidden="1" customWidth="1"/>
    <col min="2336" max="2336" width="3.75" style="13" customWidth="1"/>
    <col min="2337" max="2552" width="9" style="13"/>
    <col min="2553" max="2553" width="2.625" style="13" customWidth="1"/>
    <col min="2554" max="2557" width="5.625" style="13" customWidth="1"/>
    <col min="2558" max="2575" width="5.125" style="13" customWidth="1"/>
    <col min="2576" max="2579" width="0" style="13" hidden="1" customWidth="1"/>
    <col min="2580" max="2583" width="5.125" style="13" customWidth="1"/>
    <col min="2584" max="2584" width="3" style="13" customWidth="1"/>
    <col min="2585" max="2591" width="0" style="13" hidden="1" customWidth="1"/>
    <col min="2592" max="2592" width="3.75" style="13" customWidth="1"/>
    <col min="2593" max="2808" width="9" style="13"/>
    <col min="2809" max="2809" width="2.625" style="13" customWidth="1"/>
    <col min="2810" max="2813" width="5.625" style="13" customWidth="1"/>
    <col min="2814" max="2831" width="5.125" style="13" customWidth="1"/>
    <col min="2832" max="2835" width="0" style="13" hidden="1" customWidth="1"/>
    <col min="2836" max="2839" width="5.125" style="13" customWidth="1"/>
    <col min="2840" max="2840" width="3" style="13" customWidth="1"/>
    <col min="2841" max="2847" width="0" style="13" hidden="1" customWidth="1"/>
    <col min="2848" max="2848" width="3.75" style="13" customWidth="1"/>
    <col min="2849" max="3064" width="9" style="13"/>
    <col min="3065" max="3065" width="2.625" style="13" customWidth="1"/>
    <col min="3066" max="3069" width="5.625" style="13" customWidth="1"/>
    <col min="3070" max="3087" width="5.125" style="13" customWidth="1"/>
    <col min="3088" max="3091" width="0" style="13" hidden="1" customWidth="1"/>
    <col min="3092" max="3095" width="5.125" style="13" customWidth="1"/>
    <col min="3096" max="3096" width="3" style="13" customWidth="1"/>
    <col min="3097" max="3103" width="0" style="13" hidden="1" customWidth="1"/>
    <col min="3104" max="3104" width="3.75" style="13" customWidth="1"/>
    <col min="3105" max="3320" width="9" style="13"/>
    <col min="3321" max="3321" width="2.625" style="13" customWidth="1"/>
    <col min="3322" max="3325" width="5.625" style="13" customWidth="1"/>
    <col min="3326" max="3343" width="5.125" style="13" customWidth="1"/>
    <col min="3344" max="3347" width="0" style="13" hidden="1" customWidth="1"/>
    <col min="3348" max="3351" width="5.125" style="13" customWidth="1"/>
    <col min="3352" max="3352" width="3" style="13" customWidth="1"/>
    <col min="3353" max="3359" width="0" style="13" hidden="1" customWidth="1"/>
    <col min="3360" max="3360" width="3.75" style="13" customWidth="1"/>
    <col min="3361" max="3576" width="9" style="13"/>
    <col min="3577" max="3577" width="2.625" style="13" customWidth="1"/>
    <col min="3578" max="3581" width="5.625" style="13" customWidth="1"/>
    <col min="3582" max="3599" width="5.125" style="13" customWidth="1"/>
    <col min="3600" max="3603" width="0" style="13" hidden="1" customWidth="1"/>
    <col min="3604" max="3607" width="5.125" style="13" customWidth="1"/>
    <col min="3608" max="3608" width="3" style="13" customWidth="1"/>
    <col min="3609" max="3615" width="0" style="13" hidden="1" customWidth="1"/>
    <col min="3616" max="3616" width="3.75" style="13" customWidth="1"/>
    <col min="3617" max="3832" width="9" style="13"/>
    <col min="3833" max="3833" width="2.625" style="13" customWidth="1"/>
    <col min="3834" max="3837" width="5.625" style="13" customWidth="1"/>
    <col min="3838" max="3855" width="5.125" style="13" customWidth="1"/>
    <col min="3856" max="3859" width="0" style="13" hidden="1" customWidth="1"/>
    <col min="3860" max="3863" width="5.125" style="13" customWidth="1"/>
    <col min="3864" max="3864" width="3" style="13" customWidth="1"/>
    <col min="3865" max="3871" width="0" style="13" hidden="1" customWidth="1"/>
    <col min="3872" max="3872" width="3.75" style="13" customWidth="1"/>
    <col min="3873" max="4088" width="9" style="13"/>
    <col min="4089" max="4089" width="2.625" style="13" customWidth="1"/>
    <col min="4090" max="4093" width="5.625" style="13" customWidth="1"/>
    <col min="4094" max="4111" width="5.125" style="13" customWidth="1"/>
    <col min="4112" max="4115" width="0" style="13" hidden="1" customWidth="1"/>
    <col min="4116" max="4119" width="5.125" style="13" customWidth="1"/>
    <col min="4120" max="4120" width="3" style="13" customWidth="1"/>
    <col min="4121" max="4127" width="0" style="13" hidden="1" customWidth="1"/>
    <col min="4128" max="4128" width="3.75" style="13" customWidth="1"/>
    <col min="4129" max="4344" width="9" style="13"/>
    <col min="4345" max="4345" width="2.625" style="13" customWidth="1"/>
    <col min="4346" max="4349" width="5.625" style="13" customWidth="1"/>
    <col min="4350" max="4367" width="5.125" style="13" customWidth="1"/>
    <col min="4368" max="4371" width="0" style="13" hidden="1" customWidth="1"/>
    <col min="4372" max="4375" width="5.125" style="13" customWidth="1"/>
    <col min="4376" max="4376" width="3" style="13" customWidth="1"/>
    <col min="4377" max="4383" width="0" style="13" hidden="1" customWidth="1"/>
    <col min="4384" max="4384" width="3.75" style="13" customWidth="1"/>
    <col min="4385" max="4600" width="9" style="13"/>
    <col min="4601" max="4601" width="2.625" style="13" customWidth="1"/>
    <col min="4602" max="4605" width="5.625" style="13" customWidth="1"/>
    <col min="4606" max="4623" width="5.125" style="13" customWidth="1"/>
    <col min="4624" max="4627" width="0" style="13" hidden="1" customWidth="1"/>
    <col min="4628" max="4631" width="5.125" style="13" customWidth="1"/>
    <col min="4632" max="4632" width="3" style="13" customWidth="1"/>
    <col min="4633" max="4639" width="0" style="13" hidden="1" customWidth="1"/>
    <col min="4640" max="4640" width="3.75" style="13" customWidth="1"/>
    <col min="4641" max="4856" width="9" style="13"/>
    <col min="4857" max="4857" width="2.625" style="13" customWidth="1"/>
    <col min="4858" max="4861" width="5.625" style="13" customWidth="1"/>
    <col min="4862" max="4879" width="5.125" style="13" customWidth="1"/>
    <col min="4880" max="4883" width="0" style="13" hidden="1" customWidth="1"/>
    <col min="4884" max="4887" width="5.125" style="13" customWidth="1"/>
    <col min="4888" max="4888" width="3" style="13" customWidth="1"/>
    <col min="4889" max="4895" width="0" style="13" hidden="1" customWidth="1"/>
    <col min="4896" max="4896" width="3.75" style="13" customWidth="1"/>
    <col min="4897" max="5112" width="9" style="13"/>
    <col min="5113" max="5113" width="2.625" style="13" customWidth="1"/>
    <col min="5114" max="5117" width="5.625" style="13" customWidth="1"/>
    <col min="5118" max="5135" width="5.125" style="13" customWidth="1"/>
    <col min="5136" max="5139" width="0" style="13" hidden="1" customWidth="1"/>
    <col min="5140" max="5143" width="5.125" style="13" customWidth="1"/>
    <col min="5144" max="5144" width="3" style="13" customWidth="1"/>
    <col min="5145" max="5151" width="0" style="13" hidden="1" customWidth="1"/>
    <col min="5152" max="5152" width="3.75" style="13" customWidth="1"/>
    <col min="5153" max="5368" width="9" style="13"/>
    <col min="5369" max="5369" width="2.625" style="13" customWidth="1"/>
    <col min="5370" max="5373" width="5.625" style="13" customWidth="1"/>
    <col min="5374" max="5391" width="5.125" style="13" customWidth="1"/>
    <col min="5392" max="5395" width="0" style="13" hidden="1" customWidth="1"/>
    <col min="5396" max="5399" width="5.125" style="13" customWidth="1"/>
    <col min="5400" max="5400" width="3" style="13" customWidth="1"/>
    <col min="5401" max="5407" width="0" style="13" hidden="1" customWidth="1"/>
    <col min="5408" max="5408" width="3.75" style="13" customWidth="1"/>
    <col min="5409" max="5624" width="9" style="13"/>
    <col min="5625" max="5625" width="2.625" style="13" customWidth="1"/>
    <col min="5626" max="5629" width="5.625" style="13" customWidth="1"/>
    <col min="5630" max="5647" width="5.125" style="13" customWidth="1"/>
    <col min="5648" max="5651" width="0" style="13" hidden="1" customWidth="1"/>
    <col min="5652" max="5655" width="5.125" style="13" customWidth="1"/>
    <col min="5656" max="5656" width="3" style="13" customWidth="1"/>
    <col min="5657" max="5663" width="0" style="13" hidden="1" customWidth="1"/>
    <col min="5664" max="5664" width="3.75" style="13" customWidth="1"/>
    <col min="5665" max="5880" width="9" style="13"/>
    <col min="5881" max="5881" width="2.625" style="13" customWidth="1"/>
    <col min="5882" max="5885" width="5.625" style="13" customWidth="1"/>
    <col min="5886" max="5903" width="5.125" style="13" customWidth="1"/>
    <col min="5904" max="5907" width="0" style="13" hidden="1" customWidth="1"/>
    <col min="5908" max="5911" width="5.125" style="13" customWidth="1"/>
    <col min="5912" max="5912" width="3" style="13" customWidth="1"/>
    <col min="5913" max="5919" width="0" style="13" hidden="1" customWidth="1"/>
    <col min="5920" max="5920" width="3.75" style="13" customWidth="1"/>
    <col min="5921" max="6136" width="9" style="13"/>
    <col min="6137" max="6137" width="2.625" style="13" customWidth="1"/>
    <col min="6138" max="6141" width="5.625" style="13" customWidth="1"/>
    <col min="6142" max="6159" width="5.125" style="13" customWidth="1"/>
    <col min="6160" max="6163" width="0" style="13" hidden="1" customWidth="1"/>
    <col min="6164" max="6167" width="5.125" style="13" customWidth="1"/>
    <col min="6168" max="6168" width="3" style="13" customWidth="1"/>
    <col min="6169" max="6175" width="0" style="13" hidden="1" customWidth="1"/>
    <col min="6176" max="6176" width="3.75" style="13" customWidth="1"/>
    <col min="6177" max="6392" width="9" style="13"/>
    <col min="6393" max="6393" width="2.625" style="13" customWidth="1"/>
    <col min="6394" max="6397" width="5.625" style="13" customWidth="1"/>
    <col min="6398" max="6415" width="5.125" style="13" customWidth="1"/>
    <col min="6416" max="6419" width="0" style="13" hidden="1" customWidth="1"/>
    <col min="6420" max="6423" width="5.125" style="13" customWidth="1"/>
    <col min="6424" max="6424" width="3" style="13" customWidth="1"/>
    <col min="6425" max="6431" width="0" style="13" hidden="1" customWidth="1"/>
    <col min="6432" max="6432" width="3.75" style="13" customWidth="1"/>
    <col min="6433" max="6648" width="9" style="13"/>
    <col min="6649" max="6649" width="2.625" style="13" customWidth="1"/>
    <col min="6650" max="6653" width="5.625" style="13" customWidth="1"/>
    <col min="6654" max="6671" width="5.125" style="13" customWidth="1"/>
    <col min="6672" max="6675" width="0" style="13" hidden="1" customWidth="1"/>
    <col min="6676" max="6679" width="5.125" style="13" customWidth="1"/>
    <col min="6680" max="6680" width="3" style="13" customWidth="1"/>
    <col min="6681" max="6687" width="0" style="13" hidden="1" customWidth="1"/>
    <col min="6688" max="6688" width="3.75" style="13" customWidth="1"/>
    <col min="6689" max="6904" width="9" style="13"/>
    <col min="6905" max="6905" width="2.625" style="13" customWidth="1"/>
    <col min="6906" max="6909" width="5.625" style="13" customWidth="1"/>
    <col min="6910" max="6927" width="5.125" style="13" customWidth="1"/>
    <col min="6928" max="6931" width="0" style="13" hidden="1" customWidth="1"/>
    <col min="6932" max="6935" width="5.125" style="13" customWidth="1"/>
    <col min="6936" max="6936" width="3" style="13" customWidth="1"/>
    <col min="6937" max="6943" width="0" style="13" hidden="1" customWidth="1"/>
    <col min="6944" max="6944" width="3.75" style="13" customWidth="1"/>
    <col min="6945" max="7160" width="9" style="13"/>
    <col min="7161" max="7161" width="2.625" style="13" customWidth="1"/>
    <col min="7162" max="7165" width="5.625" style="13" customWidth="1"/>
    <col min="7166" max="7183" width="5.125" style="13" customWidth="1"/>
    <col min="7184" max="7187" width="0" style="13" hidden="1" customWidth="1"/>
    <col min="7188" max="7191" width="5.125" style="13" customWidth="1"/>
    <col min="7192" max="7192" width="3" style="13" customWidth="1"/>
    <col min="7193" max="7199" width="0" style="13" hidden="1" customWidth="1"/>
    <col min="7200" max="7200" width="3.75" style="13" customWidth="1"/>
    <col min="7201" max="7416" width="9" style="13"/>
    <col min="7417" max="7417" width="2.625" style="13" customWidth="1"/>
    <col min="7418" max="7421" width="5.625" style="13" customWidth="1"/>
    <col min="7422" max="7439" width="5.125" style="13" customWidth="1"/>
    <col min="7440" max="7443" width="0" style="13" hidden="1" customWidth="1"/>
    <col min="7444" max="7447" width="5.125" style="13" customWidth="1"/>
    <col min="7448" max="7448" width="3" style="13" customWidth="1"/>
    <col min="7449" max="7455" width="0" style="13" hidden="1" customWidth="1"/>
    <col min="7456" max="7456" width="3.75" style="13" customWidth="1"/>
    <col min="7457" max="7672" width="9" style="13"/>
    <col min="7673" max="7673" width="2.625" style="13" customWidth="1"/>
    <col min="7674" max="7677" width="5.625" style="13" customWidth="1"/>
    <col min="7678" max="7695" width="5.125" style="13" customWidth="1"/>
    <col min="7696" max="7699" width="0" style="13" hidden="1" customWidth="1"/>
    <col min="7700" max="7703" width="5.125" style="13" customWidth="1"/>
    <col min="7704" max="7704" width="3" style="13" customWidth="1"/>
    <col min="7705" max="7711" width="0" style="13" hidden="1" customWidth="1"/>
    <col min="7712" max="7712" width="3.75" style="13" customWidth="1"/>
    <col min="7713" max="7928" width="9" style="13"/>
    <col min="7929" max="7929" width="2.625" style="13" customWidth="1"/>
    <col min="7930" max="7933" width="5.625" style="13" customWidth="1"/>
    <col min="7934" max="7951" width="5.125" style="13" customWidth="1"/>
    <col min="7952" max="7955" width="0" style="13" hidden="1" customWidth="1"/>
    <col min="7956" max="7959" width="5.125" style="13" customWidth="1"/>
    <col min="7960" max="7960" width="3" style="13" customWidth="1"/>
    <col min="7961" max="7967" width="0" style="13" hidden="1" customWidth="1"/>
    <col min="7968" max="7968" width="3.75" style="13" customWidth="1"/>
    <col min="7969" max="8184" width="9" style="13"/>
    <col min="8185" max="8185" width="2.625" style="13" customWidth="1"/>
    <col min="8186" max="8189" width="5.625" style="13" customWidth="1"/>
    <col min="8190" max="8207" width="5.125" style="13" customWidth="1"/>
    <col min="8208" max="8211" width="0" style="13" hidden="1" customWidth="1"/>
    <col min="8212" max="8215" width="5.125" style="13" customWidth="1"/>
    <col min="8216" max="8216" width="3" style="13" customWidth="1"/>
    <col min="8217" max="8223" width="0" style="13" hidden="1" customWidth="1"/>
    <col min="8224" max="8224" width="3.75" style="13" customWidth="1"/>
    <col min="8225" max="8440" width="9" style="13"/>
    <col min="8441" max="8441" width="2.625" style="13" customWidth="1"/>
    <col min="8442" max="8445" width="5.625" style="13" customWidth="1"/>
    <col min="8446" max="8463" width="5.125" style="13" customWidth="1"/>
    <col min="8464" max="8467" width="0" style="13" hidden="1" customWidth="1"/>
    <col min="8468" max="8471" width="5.125" style="13" customWidth="1"/>
    <col min="8472" max="8472" width="3" style="13" customWidth="1"/>
    <col min="8473" max="8479" width="0" style="13" hidden="1" customWidth="1"/>
    <col min="8480" max="8480" width="3.75" style="13" customWidth="1"/>
    <col min="8481" max="8696" width="9" style="13"/>
    <col min="8697" max="8697" width="2.625" style="13" customWidth="1"/>
    <col min="8698" max="8701" width="5.625" style="13" customWidth="1"/>
    <col min="8702" max="8719" width="5.125" style="13" customWidth="1"/>
    <col min="8720" max="8723" width="0" style="13" hidden="1" customWidth="1"/>
    <col min="8724" max="8727" width="5.125" style="13" customWidth="1"/>
    <col min="8728" max="8728" width="3" style="13" customWidth="1"/>
    <col min="8729" max="8735" width="0" style="13" hidden="1" customWidth="1"/>
    <col min="8736" max="8736" width="3.75" style="13" customWidth="1"/>
    <col min="8737" max="8952" width="9" style="13"/>
    <col min="8953" max="8953" width="2.625" style="13" customWidth="1"/>
    <col min="8954" max="8957" width="5.625" style="13" customWidth="1"/>
    <col min="8958" max="8975" width="5.125" style="13" customWidth="1"/>
    <col min="8976" max="8979" width="0" style="13" hidden="1" customWidth="1"/>
    <col min="8980" max="8983" width="5.125" style="13" customWidth="1"/>
    <col min="8984" max="8984" width="3" style="13" customWidth="1"/>
    <col min="8985" max="8991" width="0" style="13" hidden="1" customWidth="1"/>
    <col min="8992" max="8992" width="3.75" style="13" customWidth="1"/>
    <col min="8993" max="9208" width="9" style="13"/>
    <col min="9209" max="9209" width="2.625" style="13" customWidth="1"/>
    <col min="9210" max="9213" width="5.625" style="13" customWidth="1"/>
    <col min="9214" max="9231" width="5.125" style="13" customWidth="1"/>
    <col min="9232" max="9235" width="0" style="13" hidden="1" customWidth="1"/>
    <col min="9236" max="9239" width="5.125" style="13" customWidth="1"/>
    <col min="9240" max="9240" width="3" style="13" customWidth="1"/>
    <col min="9241" max="9247" width="0" style="13" hidden="1" customWidth="1"/>
    <col min="9248" max="9248" width="3.75" style="13" customWidth="1"/>
    <col min="9249" max="9464" width="9" style="13"/>
    <col min="9465" max="9465" width="2.625" style="13" customWidth="1"/>
    <col min="9466" max="9469" width="5.625" style="13" customWidth="1"/>
    <col min="9470" max="9487" width="5.125" style="13" customWidth="1"/>
    <col min="9488" max="9491" width="0" style="13" hidden="1" customWidth="1"/>
    <col min="9492" max="9495" width="5.125" style="13" customWidth="1"/>
    <col min="9496" max="9496" width="3" style="13" customWidth="1"/>
    <col min="9497" max="9503" width="0" style="13" hidden="1" customWidth="1"/>
    <col min="9504" max="9504" width="3.75" style="13" customWidth="1"/>
    <col min="9505" max="9720" width="9" style="13"/>
    <col min="9721" max="9721" width="2.625" style="13" customWidth="1"/>
    <col min="9722" max="9725" width="5.625" style="13" customWidth="1"/>
    <col min="9726" max="9743" width="5.125" style="13" customWidth="1"/>
    <col min="9744" max="9747" width="0" style="13" hidden="1" customWidth="1"/>
    <col min="9748" max="9751" width="5.125" style="13" customWidth="1"/>
    <col min="9752" max="9752" width="3" style="13" customWidth="1"/>
    <col min="9753" max="9759" width="0" style="13" hidden="1" customWidth="1"/>
    <col min="9760" max="9760" width="3.75" style="13" customWidth="1"/>
    <col min="9761" max="9976" width="9" style="13"/>
    <col min="9977" max="9977" width="2.625" style="13" customWidth="1"/>
    <col min="9978" max="9981" width="5.625" style="13" customWidth="1"/>
    <col min="9982" max="9999" width="5.125" style="13" customWidth="1"/>
    <col min="10000" max="10003" width="0" style="13" hidden="1" customWidth="1"/>
    <col min="10004" max="10007" width="5.125" style="13" customWidth="1"/>
    <col min="10008" max="10008" width="3" style="13" customWidth="1"/>
    <col min="10009" max="10015" width="0" style="13" hidden="1" customWidth="1"/>
    <col min="10016" max="10016" width="3.75" style="13" customWidth="1"/>
    <col min="10017" max="10232" width="9" style="13"/>
    <col min="10233" max="10233" width="2.625" style="13" customWidth="1"/>
    <col min="10234" max="10237" width="5.625" style="13" customWidth="1"/>
    <col min="10238" max="10255" width="5.125" style="13" customWidth="1"/>
    <col min="10256" max="10259" width="0" style="13" hidden="1" customWidth="1"/>
    <col min="10260" max="10263" width="5.125" style="13" customWidth="1"/>
    <col min="10264" max="10264" width="3" style="13" customWidth="1"/>
    <col min="10265" max="10271" width="0" style="13" hidden="1" customWidth="1"/>
    <col min="10272" max="10272" width="3.75" style="13" customWidth="1"/>
    <col min="10273" max="10488" width="9" style="13"/>
    <col min="10489" max="10489" width="2.625" style="13" customWidth="1"/>
    <col min="10490" max="10493" width="5.625" style="13" customWidth="1"/>
    <col min="10494" max="10511" width="5.125" style="13" customWidth="1"/>
    <col min="10512" max="10515" width="0" style="13" hidden="1" customWidth="1"/>
    <col min="10516" max="10519" width="5.125" style="13" customWidth="1"/>
    <col min="10520" max="10520" width="3" style="13" customWidth="1"/>
    <col min="10521" max="10527" width="0" style="13" hidden="1" customWidth="1"/>
    <col min="10528" max="10528" width="3.75" style="13" customWidth="1"/>
    <col min="10529" max="10744" width="9" style="13"/>
    <col min="10745" max="10745" width="2.625" style="13" customWidth="1"/>
    <col min="10746" max="10749" width="5.625" style="13" customWidth="1"/>
    <col min="10750" max="10767" width="5.125" style="13" customWidth="1"/>
    <col min="10768" max="10771" width="0" style="13" hidden="1" customWidth="1"/>
    <col min="10772" max="10775" width="5.125" style="13" customWidth="1"/>
    <col min="10776" max="10776" width="3" style="13" customWidth="1"/>
    <col min="10777" max="10783" width="0" style="13" hidden="1" customWidth="1"/>
    <col min="10784" max="10784" width="3.75" style="13" customWidth="1"/>
    <col min="10785" max="11000" width="9" style="13"/>
    <col min="11001" max="11001" width="2.625" style="13" customWidth="1"/>
    <col min="11002" max="11005" width="5.625" style="13" customWidth="1"/>
    <col min="11006" max="11023" width="5.125" style="13" customWidth="1"/>
    <col min="11024" max="11027" width="0" style="13" hidden="1" customWidth="1"/>
    <col min="11028" max="11031" width="5.125" style="13" customWidth="1"/>
    <col min="11032" max="11032" width="3" style="13" customWidth="1"/>
    <col min="11033" max="11039" width="0" style="13" hidden="1" customWidth="1"/>
    <col min="11040" max="11040" width="3.75" style="13" customWidth="1"/>
    <col min="11041" max="11256" width="9" style="13"/>
    <col min="11257" max="11257" width="2.625" style="13" customWidth="1"/>
    <col min="11258" max="11261" width="5.625" style="13" customWidth="1"/>
    <col min="11262" max="11279" width="5.125" style="13" customWidth="1"/>
    <col min="11280" max="11283" width="0" style="13" hidden="1" customWidth="1"/>
    <col min="11284" max="11287" width="5.125" style="13" customWidth="1"/>
    <col min="11288" max="11288" width="3" style="13" customWidth="1"/>
    <col min="11289" max="11295" width="0" style="13" hidden="1" customWidth="1"/>
    <col min="11296" max="11296" width="3.75" style="13" customWidth="1"/>
    <col min="11297" max="11512" width="9" style="13"/>
    <col min="11513" max="11513" width="2.625" style="13" customWidth="1"/>
    <col min="11514" max="11517" width="5.625" style="13" customWidth="1"/>
    <col min="11518" max="11535" width="5.125" style="13" customWidth="1"/>
    <col min="11536" max="11539" width="0" style="13" hidden="1" customWidth="1"/>
    <col min="11540" max="11543" width="5.125" style="13" customWidth="1"/>
    <col min="11544" max="11544" width="3" style="13" customWidth="1"/>
    <col min="11545" max="11551" width="0" style="13" hidden="1" customWidth="1"/>
    <col min="11552" max="11552" width="3.75" style="13" customWidth="1"/>
    <col min="11553" max="11768" width="9" style="13"/>
    <col min="11769" max="11769" width="2.625" style="13" customWidth="1"/>
    <col min="11770" max="11773" width="5.625" style="13" customWidth="1"/>
    <col min="11774" max="11791" width="5.125" style="13" customWidth="1"/>
    <col min="11792" max="11795" width="0" style="13" hidden="1" customWidth="1"/>
    <col min="11796" max="11799" width="5.125" style="13" customWidth="1"/>
    <col min="11800" max="11800" width="3" style="13" customWidth="1"/>
    <col min="11801" max="11807" width="0" style="13" hidden="1" customWidth="1"/>
    <col min="11808" max="11808" width="3.75" style="13" customWidth="1"/>
    <col min="11809" max="12024" width="9" style="13"/>
    <col min="12025" max="12025" width="2.625" style="13" customWidth="1"/>
    <col min="12026" max="12029" width="5.625" style="13" customWidth="1"/>
    <col min="12030" max="12047" width="5.125" style="13" customWidth="1"/>
    <col min="12048" max="12051" width="0" style="13" hidden="1" customWidth="1"/>
    <col min="12052" max="12055" width="5.125" style="13" customWidth="1"/>
    <col min="12056" max="12056" width="3" style="13" customWidth="1"/>
    <col min="12057" max="12063" width="0" style="13" hidden="1" customWidth="1"/>
    <col min="12064" max="12064" width="3.75" style="13" customWidth="1"/>
    <col min="12065" max="12280" width="9" style="13"/>
    <col min="12281" max="12281" width="2.625" style="13" customWidth="1"/>
    <col min="12282" max="12285" width="5.625" style="13" customWidth="1"/>
    <col min="12286" max="12303" width="5.125" style="13" customWidth="1"/>
    <col min="12304" max="12307" width="0" style="13" hidden="1" customWidth="1"/>
    <col min="12308" max="12311" width="5.125" style="13" customWidth="1"/>
    <col min="12312" max="12312" width="3" style="13" customWidth="1"/>
    <col min="12313" max="12319" width="0" style="13" hidden="1" customWidth="1"/>
    <col min="12320" max="12320" width="3.75" style="13" customWidth="1"/>
    <col min="12321" max="12536" width="9" style="13"/>
    <col min="12537" max="12537" width="2.625" style="13" customWidth="1"/>
    <col min="12538" max="12541" width="5.625" style="13" customWidth="1"/>
    <col min="12542" max="12559" width="5.125" style="13" customWidth="1"/>
    <col min="12560" max="12563" width="0" style="13" hidden="1" customWidth="1"/>
    <col min="12564" max="12567" width="5.125" style="13" customWidth="1"/>
    <col min="12568" max="12568" width="3" style="13" customWidth="1"/>
    <col min="12569" max="12575" width="0" style="13" hidden="1" customWidth="1"/>
    <col min="12576" max="12576" width="3.75" style="13" customWidth="1"/>
    <col min="12577" max="12792" width="9" style="13"/>
    <col min="12793" max="12793" width="2.625" style="13" customWidth="1"/>
    <col min="12794" max="12797" width="5.625" style="13" customWidth="1"/>
    <col min="12798" max="12815" width="5.125" style="13" customWidth="1"/>
    <col min="12816" max="12819" width="0" style="13" hidden="1" customWidth="1"/>
    <col min="12820" max="12823" width="5.125" style="13" customWidth="1"/>
    <col min="12824" max="12824" width="3" style="13" customWidth="1"/>
    <col min="12825" max="12831" width="0" style="13" hidden="1" customWidth="1"/>
    <col min="12832" max="12832" width="3.75" style="13" customWidth="1"/>
    <col min="12833" max="13048" width="9" style="13"/>
    <col min="13049" max="13049" width="2.625" style="13" customWidth="1"/>
    <col min="13050" max="13053" width="5.625" style="13" customWidth="1"/>
    <col min="13054" max="13071" width="5.125" style="13" customWidth="1"/>
    <col min="13072" max="13075" width="0" style="13" hidden="1" customWidth="1"/>
    <col min="13076" max="13079" width="5.125" style="13" customWidth="1"/>
    <col min="13080" max="13080" width="3" style="13" customWidth="1"/>
    <col min="13081" max="13087" width="0" style="13" hidden="1" customWidth="1"/>
    <col min="13088" max="13088" width="3.75" style="13" customWidth="1"/>
    <col min="13089" max="13304" width="9" style="13"/>
    <col min="13305" max="13305" width="2.625" style="13" customWidth="1"/>
    <col min="13306" max="13309" width="5.625" style="13" customWidth="1"/>
    <col min="13310" max="13327" width="5.125" style="13" customWidth="1"/>
    <col min="13328" max="13331" width="0" style="13" hidden="1" customWidth="1"/>
    <col min="13332" max="13335" width="5.125" style="13" customWidth="1"/>
    <col min="13336" max="13336" width="3" style="13" customWidth="1"/>
    <col min="13337" max="13343" width="0" style="13" hidden="1" customWidth="1"/>
    <col min="13344" max="13344" width="3.75" style="13" customWidth="1"/>
    <col min="13345" max="13560" width="9" style="13"/>
    <col min="13561" max="13561" width="2.625" style="13" customWidth="1"/>
    <col min="13562" max="13565" width="5.625" style="13" customWidth="1"/>
    <col min="13566" max="13583" width="5.125" style="13" customWidth="1"/>
    <col min="13584" max="13587" width="0" style="13" hidden="1" customWidth="1"/>
    <col min="13588" max="13591" width="5.125" style="13" customWidth="1"/>
    <col min="13592" max="13592" width="3" style="13" customWidth="1"/>
    <col min="13593" max="13599" width="0" style="13" hidden="1" customWidth="1"/>
    <col min="13600" max="13600" width="3.75" style="13" customWidth="1"/>
    <col min="13601" max="13816" width="9" style="13"/>
    <col min="13817" max="13817" width="2.625" style="13" customWidth="1"/>
    <col min="13818" max="13821" width="5.625" style="13" customWidth="1"/>
    <col min="13822" max="13839" width="5.125" style="13" customWidth="1"/>
    <col min="13840" max="13843" width="0" style="13" hidden="1" customWidth="1"/>
    <col min="13844" max="13847" width="5.125" style="13" customWidth="1"/>
    <col min="13848" max="13848" width="3" style="13" customWidth="1"/>
    <col min="13849" max="13855" width="0" style="13" hidden="1" customWidth="1"/>
    <col min="13856" max="13856" width="3.75" style="13" customWidth="1"/>
    <col min="13857" max="14072" width="9" style="13"/>
    <col min="14073" max="14073" width="2.625" style="13" customWidth="1"/>
    <col min="14074" max="14077" width="5.625" style="13" customWidth="1"/>
    <col min="14078" max="14095" width="5.125" style="13" customWidth="1"/>
    <col min="14096" max="14099" width="0" style="13" hidden="1" customWidth="1"/>
    <col min="14100" max="14103" width="5.125" style="13" customWidth="1"/>
    <col min="14104" max="14104" width="3" style="13" customWidth="1"/>
    <col min="14105" max="14111" width="0" style="13" hidden="1" customWidth="1"/>
    <col min="14112" max="14112" width="3.75" style="13" customWidth="1"/>
    <col min="14113" max="14328" width="9" style="13"/>
    <col min="14329" max="14329" width="2.625" style="13" customWidth="1"/>
    <col min="14330" max="14333" width="5.625" style="13" customWidth="1"/>
    <col min="14334" max="14351" width="5.125" style="13" customWidth="1"/>
    <col min="14352" max="14355" width="0" style="13" hidden="1" customWidth="1"/>
    <col min="14356" max="14359" width="5.125" style="13" customWidth="1"/>
    <col min="14360" max="14360" width="3" style="13" customWidth="1"/>
    <col min="14361" max="14367" width="0" style="13" hidden="1" customWidth="1"/>
    <col min="14368" max="14368" width="3.75" style="13" customWidth="1"/>
    <col min="14369" max="14584" width="9" style="13"/>
    <col min="14585" max="14585" width="2.625" style="13" customWidth="1"/>
    <col min="14586" max="14589" width="5.625" style="13" customWidth="1"/>
    <col min="14590" max="14607" width="5.125" style="13" customWidth="1"/>
    <col min="14608" max="14611" width="0" style="13" hidden="1" customWidth="1"/>
    <col min="14612" max="14615" width="5.125" style="13" customWidth="1"/>
    <col min="14616" max="14616" width="3" style="13" customWidth="1"/>
    <col min="14617" max="14623" width="0" style="13" hidden="1" customWidth="1"/>
    <col min="14624" max="14624" width="3.75" style="13" customWidth="1"/>
    <col min="14625" max="14840" width="9" style="13"/>
    <col min="14841" max="14841" width="2.625" style="13" customWidth="1"/>
    <col min="14842" max="14845" width="5.625" style="13" customWidth="1"/>
    <col min="14846" max="14863" width="5.125" style="13" customWidth="1"/>
    <col min="14864" max="14867" width="0" style="13" hidden="1" customWidth="1"/>
    <col min="14868" max="14871" width="5.125" style="13" customWidth="1"/>
    <col min="14872" max="14872" width="3" style="13" customWidth="1"/>
    <col min="14873" max="14879" width="0" style="13" hidden="1" customWidth="1"/>
    <col min="14880" max="14880" width="3.75" style="13" customWidth="1"/>
    <col min="14881" max="15096" width="9" style="13"/>
    <col min="15097" max="15097" width="2.625" style="13" customWidth="1"/>
    <col min="15098" max="15101" width="5.625" style="13" customWidth="1"/>
    <col min="15102" max="15119" width="5.125" style="13" customWidth="1"/>
    <col min="15120" max="15123" width="0" style="13" hidden="1" customWidth="1"/>
    <col min="15124" max="15127" width="5.125" style="13" customWidth="1"/>
    <col min="15128" max="15128" width="3" style="13" customWidth="1"/>
    <col min="15129" max="15135" width="0" style="13" hidden="1" customWidth="1"/>
    <col min="15136" max="15136" width="3.75" style="13" customWidth="1"/>
    <col min="15137" max="15352" width="9" style="13"/>
    <col min="15353" max="15353" width="2.625" style="13" customWidth="1"/>
    <col min="15354" max="15357" width="5.625" style="13" customWidth="1"/>
    <col min="15358" max="15375" width="5.125" style="13" customWidth="1"/>
    <col min="15376" max="15379" width="0" style="13" hidden="1" customWidth="1"/>
    <col min="15380" max="15383" width="5.125" style="13" customWidth="1"/>
    <col min="15384" max="15384" width="3" style="13" customWidth="1"/>
    <col min="15385" max="15391" width="0" style="13" hidden="1" customWidth="1"/>
    <col min="15392" max="15392" width="3.75" style="13" customWidth="1"/>
    <col min="15393" max="15608" width="9" style="13"/>
    <col min="15609" max="15609" width="2.625" style="13" customWidth="1"/>
    <col min="15610" max="15613" width="5.625" style="13" customWidth="1"/>
    <col min="15614" max="15631" width="5.125" style="13" customWidth="1"/>
    <col min="15632" max="15635" width="0" style="13" hidden="1" customWidth="1"/>
    <col min="15636" max="15639" width="5.125" style="13" customWidth="1"/>
    <col min="15640" max="15640" width="3" style="13" customWidth="1"/>
    <col min="15641" max="15647" width="0" style="13" hidden="1" customWidth="1"/>
    <col min="15648" max="15648" width="3.75" style="13" customWidth="1"/>
    <col min="15649" max="15864" width="9" style="13"/>
    <col min="15865" max="15865" width="2.625" style="13" customWidth="1"/>
    <col min="15866" max="15869" width="5.625" style="13" customWidth="1"/>
    <col min="15870" max="15887" width="5.125" style="13" customWidth="1"/>
    <col min="15888" max="15891" width="0" style="13" hidden="1" customWidth="1"/>
    <col min="15892" max="15895" width="5.125" style="13" customWidth="1"/>
    <col min="15896" max="15896" width="3" style="13" customWidth="1"/>
    <col min="15897" max="15903" width="0" style="13" hidden="1" customWidth="1"/>
    <col min="15904" max="15904" width="3.75" style="13" customWidth="1"/>
    <col min="15905" max="16120" width="9" style="13"/>
    <col min="16121" max="16121" width="2.625" style="13" customWidth="1"/>
    <col min="16122" max="16125" width="5.625" style="13" customWidth="1"/>
    <col min="16126" max="16143" width="5.125" style="13" customWidth="1"/>
    <col min="16144" max="16147" width="0" style="13" hidden="1" customWidth="1"/>
    <col min="16148" max="16151" width="5.125" style="13" customWidth="1"/>
    <col min="16152" max="16152" width="3" style="13" customWidth="1"/>
    <col min="16153" max="16159" width="0" style="13" hidden="1" customWidth="1"/>
    <col min="16160" max="16160" width="3.75" style="13" customWidth="1"/>
    <col min="16161" max="16384" width="9" style="13"/>
  </cols>
  <sheetData>
    <row r="1" spans="1:32" s="8" customFormat="1" ht="7.5" customHeight="1" x14ac:dyDescent="0.15">
      <c r="D1" s="9"/>
      <c r="F1" s="10"/>
      <c r="H1" s="11"/>
      <c r="J1" s="10"/>
      <c r="L1" s="11"/>
      <c r="N1" s="10"/>
      <c r="P1" s="11"/>
      <c r="Q1" s="11"/>
      <c r="R1" s="11"/>
      <c r="S1" s="11"/>
      <c r="T1" s="11"/>
      <c r="AD1" s="10"/>
    </row>
    <row r="2" spans="1:32" s="1" customFormat="1" ht="44.25" customHeight="1" x14ac:dyDescent="0.15">
      <c r="A2" s="202" t="s">
        <v>43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</row>
    <row r="3" spans="1:32" s="36" customFormat="1" ht="14.25" customHeight="1" x14ac:dyDescent="0.15"/>
    <row r="4" spans="1:32" s="1" customFormat="1" ht="33.75" customHeight="1" x14ac:dyDescent="0.15">
      <c r="B4" s="203" t="s">
        <v>44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7"/>
    </row>
    <row r="5" spans="1:32" ht="7.5" customHeight="1" x14ac:dyDescent="0.15"/>
    <row r="7" spans="1:32" s="1" customFormat="1" ht="32.25" customHeight="1" x14ac:dyDescent="0.2">
      <c r="A7" s="63"/>
      <c r="B7" s="204" t="s">
        <v>45</v>
      </c>
      <c r="C7" s="204"/>
      <c r="D7" s="204"/>
      <c r="E7" s="204"/>
      <c r="N7" s="64"/>
      <c r="Q7" s="180" t="s">
        <v>88</v>
      </c>
      <c r="R7" s="180"/>
      <c r="S7" s="180"/>
      <c r="T7" s="180"/>
      <c r="U7" s="181" t="s">
        <v>87</v>
      </c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</row>
    <row r="8" spans="1:32" s="1" customFormat="1" ht="35.25" customHeight="1" x14ac:dyDescent="0.2">
      <c r="M8" s="189" t="s">
        <v>46</v>
      </c>
      <c r="N8" s="189"/>
      <c r="O8" s="189"/>
      <c r="P8" s="189"/>
      <c r="Q8" s="100"/>
      <c r="R8" s="100"/>
      <c r="S8" s="100"/>
      <c r="T8" s="100"/>
      <c r="U8" s="181" t="s">
        <v>89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</row>
    <row r="9" spans="1:32" s="1" customFormat="1" ht="35.25" customHeight="1" x14ac:dyDescent="0.2">
      <c r="N9" s="64"/>
      <c r="O9" s="82"/>
      <c r="Q9" s="100"/>
      <c r="R9" s="100"/>
      <c r="S9" s="100"/>
      <c r="T9" s="100"/>
      <c r="U9" s="181" t="s">
        <v>90</v>
      </c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</row>
    <row r="10" spans="1:32" s="1" customFormat="1" ht="35.25" customHeight="1" thickBot="1" x14ac:dyDescent="0.25">
      <c r="E10" s="64"/>
      <c r="F10" s="64"/>
      <c r="G10" s="64"/>
      <c r="H10" s="85"/>
      <c r="I10" s="85"/>
      <c r="J10" s="85"/>
      <c r="K10" s="85"/>
      <c r="L10" s="85"/>
      <c r="M10" s="85"/>
      <c r="N10" s="88">
        <v>1</v>
      </c>
      <c r="O10" s="89">
        <v>3</v>
      </c>
      <c r="P10" s="66"/>
      <c r="Q10" s="66"/>
      <c r="R10" s="66"/>
      <c r="S10" s="66"/>
      <c r="T10" s="66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2" s="1" customFormat="1" ht="35.25" customHeight="1" thickTop="1" x14ac:dyDescent="0.15">
      <c r="B11" s="64"/>
      <c r="C11" s="64"/>
      <c r="D11" s="64"/>
      <c r="E11" s="64"/>
      <c r="F11" s="64"/>
      <c r="G11" s="64"/>
      <c r="H11" s="82"/>
      <c r="N11" s="186" t="s">
        <v>47</v>
      </c>
      <c r="O11" s="205"/>
      <c r="U11" s="71"/>
      <c r="V11" s="82"/>
      <c r="W11" s="64"/>
      <c r="X11" s="64"/>
      <c r="Y11" s="64"/>
    </row>
    <row r="12" spans="1:32" s="1" customFormat="1" ht="35.25" customHeight="1" thickBot="1" x14ac:dyDescent="0.2">
      <c r="B12" s="64"/>
      <c r="C12" s="64"/>
      <c r="D12" s="66"/>
      <c r="E12" s="66"/>
      <c r="F12" s="66"/>
      <c r="G12" s="95">
        <v>1</v>
      </c>
      <c r="H12" s="94">
        <v>4</v>
      </c>
      <c r="I12" s="85"/>
      <c r="J12" s="85"/>
      <c r="K12" s="85"/>
      <c r="L12" s="70"/>
      <c r="M12" s="70"/>
      <c r="N12" s="90">
        <v>1</v>
      </c>
      <c r="O12" s="91">
        <v>6</v>
      </c>
      <c r="P12" s="70"/>
      <c r="Q12" s="70"/>
      <c r="R12" s="85"/>
      <c r="S12" s="85"/>
      <c r="T12" s="85"/>
      <c r="U12" s="88">
        <v>3</v>
      </c>
      <c r="V12" s="92">
        <v>0</v>
      </c>
      <c r="W12" s="64"/>
      <c r="X12" s="64"/>
      <c r="Y12" s="64"/>
      <c r="Z12" s="64"/>
      <c r="AA12" s="64"/>
      <c r="AB12" s="64"/>
      <c r="AC12" s="64"/>
    </row>
    <row r="13" spans="1:32" s="1" customFormat="1" ht="35.25" customHeight="1" thickTop="1" x14ac:dyDescent="0.15">
      <c r="B13" s="64"/>
      <c r="C13" s="64"/>
      <c r="D13" s="82"/>
      <c r="E13" s="64"/>
      <c r="F13" s="64"/>
      <c r="G13" s="189" t="s">
        <v>48</v>
      </c>
      <c r="H13" s="189"/>
      <c r="I13" s="64"/>
      <c r="J13" s="64"/>
      <c r="K13" s="64"/>
      <c r="L13" s="87"/>
      <c r="M13" s="206" t="s">
        <v>49</v>
      </c>
      <c r="N13" s="207"/>
      <c r="O13" s="207"/>
      <c r="P13" s="207"/>
      <c r="Q13" s="64"/>
      <c r="R13" s="82"/>
      <c r="S13" s="64"/>
      <c r="T13" s="64"/>
      <c r="U13" s="189" t="s">
        <v>50</v>
      </c>
      <c r="V13" s="200"/>
      <c r="W13" s="71"/>
      <c r="X13" s="71"/>
      <c r="Y13" s="71"/>
      <c r="Z13" s="69"/>
      <c r="AA13" s="71"/>
      <c r="AB13" s="71"/>
      <c r="AC13" s="71"/>
      <c r="AD13" s="82"/>
    </row>
    <row r="14" spans="1:32" s="1" customFormat="1" ht="35.25" customHeight="1" thickBot="1" x14ac:dyDescent="0.2">
      <c r="B14" s="88">
        <v>0</v>
      </c>
      <c r="C14" s="88" t="s">
        <v>84</v>
      </c>
      <c r="D14" s="92" t="s">
        <v>85</v>
      </c>
      <c r="E14" s="93">
        <v>0</v>
      </c>
      <c r="F14" s="64"/>
      <c r="G14" s="64"/>
      <c r="H14" s="64"/>
      <c r="I14" s="64"/>
      <c r="J14" s="85"/>
      <c r="K14" s="88">
        <v>4</v>
      </c>
      <c r="L14" s="89">
        <v>2</v>
      </c>
      <c r="M14" s="93"/>
      <c r="N14" s="198"/>
      <c r="O14" s="198"/>
      <c r="P14" s="85"/>
      <c r="Q14" s="88">
        <v>1</v>
      </c>
      <c r="R14" s="92">
        <v>0</v>
      </c>
      <c r="S14" s="64"/>
      <c r="T14" s="64"/>
      <c r="U14" s="64"/>
      <c r="V14" s="64"/>
      <c r="W14" s="64"/>
      <c r="X14" s="64"/>
      <c r="Y14" s="65"/>
      <c r="Z14" s="69"/>
      <c r="AA14" s="64"/>
      <c r="AB14" s="85"/>
      <c r="AC14" s="88">
        <v>3</v>
      </c>
      <c r="AD14" s="89">
        <v>0</v>
      </c>
    </row>
    <row r="15" spans="1:32" s="1" customFormat="1" ht="35.25" customHeight="1" thickTop="1" x14ac:dyDescent="0.15">
      <c r="B15" s="82"/>
      <c r="C15" s="189" t="s">
        <v>51</v>
      </c>
      <c r="D15" s="200"/>
      <c r="E15" s="71"/>
      <c r="F15" s="69"/>
      <c r="G15" s="64"/>
      <c r="H15" s="64"/>
      <c r="J15" s="82"/>
      <c r="K15" s="189" t="s">
        <v>52</v>
      </c>
      <c r="L15" s="200"/>
      <c r="M15" s="71"/>
      <c r="N15" s="69"/>
      <c r="P15" s="82"/>
      <c r="Q15" s="189" t="s">
        <v>53</v>
      </c>
      <c r="R15" s="200"/>
      <c r="S15" s="71"/>
      <c r="T15" s="69"/>
      <c r="V15" s="64"/>
      <c r="W15" s="64"/>
      <c r="X15" s="68"/>
      <c r="Y15" s="201" t="s">
        <v>54</v>
      </c>
      <c r="Z15" s="201"/>
      <c r="AA15" s="64"/>
      <c r="AB15" s="82"/>
      <c r="AC15" s="189" t="s">
        <v>55</v>
      </c>
      <c r="AD15" s="200"/>
      <c r="AE15" s="71"/>
      <c r="AF15" s="69"/>
    </row>
    <row r="16" spans="1:32" s="1" customFormat="1" ht="35.25" customHeight="1" x14ac:dyDescent="0.2">
      <c r="A16" s="195" t="s">
        <v>36</v>
      </c>
      <c r="B16" s="195"/>
      <c r="C16" s="72"/>
      <c r="D16" s="73"/>
      <c r="E16" s="195" t="s">
        <v>79</v>
      </c>
      <c r="F16" s="195"/>
      <c r="G16" s="73"/>
      <c r="H16" s="73"/>
      <c r="I16" s="195" t="s">
        <v>65</v>
      </c>
      <c r="J16" s="195"/>
      <c r="K16" s="73"/>
      <c r="L16" s="73"/>
      <c r="M16" s="195" t="s">
        <v>80</v>
      </c>
      <c r="N16" s="195"/>
      <c r="O16" s="196" t="s">
        <v>82</v>
      </c>
      <c r="P16" s="195"/>
      <c r="Q16" s="73"/>
      <c r="R16" s="73"/>
      <c r="S16" s="195" t="s">
        <v>81</v>
      </c>
      <c r="T16" s="195"/>
      <c r="U16" s="73"/>
      <c r="V16" s="74"/>
      <c r="W16" s="194" t="s">
        <v>56</v>
      </c>
      <c r="X16" s="194"/>
      <c r="Y16" s="74"/>
      <c r="Z16" s="74"/>
      <c r="AA16" s="195" t="s">
        <v>18</v>
      </c>
      <c r="AB16" s="195"/>
      <c r="AC16" s="74"/>
      <c r="AD16" s="73"/>
      <c r="AE16" s="196" t="s">
        <v>83</v>
      </c>
      <c r="AF16" s="195"/>
    </row>
    <row r="17" spans="1:32" s="1" customFormat="1" ht="35.25" customHeight="1" x14ac:dyDescent="0.2">
      <c r="A17" s="195"/>
      <c r="B17" s="195"/>
      <c r="C17" s="72"/>
      <c r="D17" s="73"/>
      <c r="E17" s="195"/>
      <c r="F17" s="195"/>
      <c r="G17" s="73"/>
      <c r="H17" s="73"/>
      <c r="I17" s="195"/>
      <c r="J17" s="195"/>
      <c r="K17" s="73"/>
      <c r="L17" s="73"/>
      <c r="M17" s="195"/>
      <c r="N17" s="195"/>
      <c r="O17" s="195"/>
      <c r="P17" s="195"/>
      <c r="Q17" s="73"/>
      <c r="R17" s="73"/>
      <c r="S17" s="195"/>
      <c r="T17" s="195"/>
      <c r="U17" s="73"/>
      <c r="V17" s="73"/>
      <c r="W17" s="194"/>
      <c r="X17" s="194"/>
      <c r="Y17" s="73"/>
      <c r="Z17" s="73"/>
      <c r="AA17" s="195"/>
      <c r="AB17" s="195"/>
      <c r="AC17" s="73"/>
      <c r="AD17" s="73"/>
      <c r="AE17" s="195"/>
      <c r="AF17" s="195"/>
    </row>
    <row r="18" spans="1:32" s="1" customFormat="1" ht="35.25" customHeight="1" x14ac:dyDescent="0.15">
      <c r="D18" s="69"/>
      <c r="E18" s="64"/>
      <c r="F18" s="64"/>
      <c r="G18" s="64"/>
      <c r="H18" s="64"/>
      <c r="I18" s="64"/>
      <c r="J18" s="64"/>
      <c r="K18" s="64"/>
      <c r="L18" s="82"/>
      <c r="N18" s="197"/>
      <c r="O18" s="198"/>
      <c r="R18" s="82"/>
      <c r="S18" s="64"/>
      <c r="T18" s="64"/>
      <c r="U18" s="64"/>
      <c r="V18" s="64"/>
      <c r="W18" s="64"/>
      <c r="X18" s="64"/>
      <c r="Y18" s="65"/>
      <c r="Z18" s="64"/>
      <c r="AD18" s="82"/>
    </row>
    <row r="19" spans="1:32" s="1" customFormat="1" ht="35.25" customHeight="1" x14ac:dyDescent="0.15">
      <c r="D19" s="69"/>
      <c r="E19" s="64"/>
      <c r="F19" s="64"/>
      <c r="G19" s="64"/>
      <c r="H19" s="64"/>
      <c r="I19" s="64"/>
      <c r="J19" s="64"/>
      <c r="K19" s="64"/>
      <c r="L19" s="82"/>
      <c r="M19" s="194" t="s">
        <v>57</v>
      </c>
      <c r="N19" s="194"/>
      <c r="O19" s="194"/>
      <c r="P19" s="194"/>
      <c r="R19" s="82"/>
      <c r="S19" s="64"/>
      <c r="T19" s="64"/>
      <c r="U19" s="64"/>
      <c r="V19" s="64"/>
      <c r="W19" s="64"/>
      <c r="X19" s="64"/>
      <c r="Y19" s="65"/>
      <c r="Z19" s="64"/>
      <c r="AD19" s="82"/>
    </row>
    <row r="20" spans="1:32" s="1" customFormat="1" ht="35.25" customHeight="1" thickBot="1" x14ac:dyDescent="0.2">
      <c r="D20" s="67"/>
      <c r="E20" s="66"/>
      <c r="F20" s="66"/>
      <c r="G20" s="199" t="s">
        <v>58</v>
      </c>
      <c r="H20" s="189"/>
      <c r="I20" s="64"/>
      <c r="J20" s="64"/>
      <c r="K20" s="64"/>
      <c r="L20" s="84"/>
      <c r="M20" s="70"/>
      <c r="N20" s="97">
        <v>2</v>
      </c>
      <c r="O20" s="91">
        <v>1</v>
      </c>
      <c r="P20" s="70"/>
      <c r="Q20" s="70"/>
      <c r="R20" s="83"/>
      <c r="S20" s="66"/>
      <c r="T20" s="66"/>
      <c r="U20" s="199" t="s">
        <v>59</v>
      </c>
      <c r="V20" s="189"/>
      <c r="W20" s="64"/>
      <c r="X20" s="64"/>
      <c r="Y20" s="65"/>
      <c r="Z20" s="64"/>
      <c r="AA20" s="64"/>
      <c r="AB20" s="64"/>
      <c r="AC20" s="64"/>
      <c r="AD20" s="82"/>
    </row>
    <row r="21" spans="1:32" s="1" customFormat="1" ht="35.25" customHeight="1" thickTop="1" x14ac:dyDescent="0.15">
      <c r="D21" s="64"/>
      <c r="E21" s="64"/>
      <c r="F21" s="64"/>
      <c r="G21" s="93">
        <v>1</v>
      </c>
      <c r="H21" s="96">
        <v>2</v>
      </c>
      <c r="I21" s="86"/>
      <c r="J21" s="86"/>
      <c r="K21" s="86"/>
      <c r="L21" s="64"/>
      <c r="M21" s="64"/>
      <c r="N21" s="186" t="s">
        <v>60</v>
      </c>
      <c r="O21" s="186"/>
      <c r="P21" s="64"/>
      <c r="Q21" s="64"/>
      <c r="R21" s="64"/>
      <c r="S21" s="64"/>
      <c r="T21" s="64"/>
      <c r="U21" s="93">
        <v>1</v>
      </c>
      <c r="V21" s="96">
        <v>2</v>
      </c>
      <c r="W21" s="86"/>
      <c r="X21" s="86"/>
      <c r="Y21" s="86"/>
      <c r="Z21" s="86"/>
      <c r="AA21" s="86"/>
      <c r="AB21" s="86"/>
      <c r="AC21" s="86"/>
    </row>
    <row r="22" spans="1:32" s="1" customFormat="1" ht="35.25" customHeight="1" thickBot="1" x14ac:dyDescent="0.2">
      <c r="D22" s="64"/>
      <c r="E22" s="64"/>
      <c r="F22" s="64"/>
      <c r="G22" s="64"/>
      <c r="H22" s="82"/>
      <c r="I22" s="64"/>
      <c r="J22" s="64"/>
      <c r="K22" s="64"/>
      <c r="L22" s="64"/>
      <c r="M22" s="64"/>
      <c r="N22" s="187" t="s">
        <v>61</v>
      </c>
      <c r="O22" s="188"/>
      <c r="P22" s="66"/>
      <c r="Q22" s="66"/>
      <c r="R22" s="66"/>
      <c r="S22" s="66"/>
      <c r="T22" s="66"/>
      <c r="U22" s="66"/>
      <c r="V22" s="82"/>
      <c r="W22" s="64"/>
      <c r="X22" s="64"/>
      <c r="Y22" s="64"/>
      <c r="Z22" s="64"/>
      <c r="AA22" s="64"/>
    </row>
    <row r="23" spans="1:32" s="1" customFormat="1" ht="35.25" customHeight="1" thickTop="1" x14ac:dyDescent="0.15">
      <c r="D23" s="64"/>
      <c r="E23" s="64"/>
      <c r="F23" s="64"/>
      <c r="G23" s="64"/>
      <c r="H23" s="86"/>
      <c r="I23" s="86"/>
      <c r="J23" s="86"/>
      <c r="K23" s="86"/>
      <c r="L23" s="86"/>
      <c r="M23" s="86"/>
      <c r="N23" s="98">
        <v>1</v>
      </c>
      <c r="O23" s="99">
        <v>0</v>
      </c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</row>
    <row r="24" spans="1:32" s="1" customFormat="1" ht="35.25" customHeight="1" x14ac:dyDescent="0.15">
      <c r="O24" s="82"/>
    </row>
    <row r="25" spans="1:32" s="1" customFormat="1" ht="35.25" customHeight="1" x14ac:dyDescent="0.15">
      <c r="A25" s="75"/>
      <c r="B25" s="75"/>
      <c r="C25" s="75"/>
      <c r="D25" s="75"/>
      <c r="G25" s="64"/>
      <c r="H25" s="64"/>
      <c r="I25" s="64"/>
      <c r="J25" s="64"/>
      <c r="K25" s="64"/>
      <c r="L25" s="64"/>
      <c r="M25" s="189" t="s">
        <v>62</v>
      </c>
      <c r="N25" s="189"/>
      <c r="O25" s="189"/>
      <c r="P25" s="189"/>
      <c r="Q25" s="64"/>
      <c r="R25" s="64"/>
      <c r="S25" s="64"/>
      <c r="T25" s="64"/>
      <c r="U25" s="64"/>
      <c r="V25" s="64"/>
      <c r="W25" s="64"/>
      <c r="X25" s="64"/>
      <c r="Y25" s="64"/>
    </row>
    <row r="26" spans="1:32" s="1" customFormat="1" ht="30" customHeight="1" x14ac:dyDescent="0.15">
      <c r="A26" s="76"/>
      <c r="B26" s="76"/>
      <c r="C26" s="76"/>
      <c r="D26" s="76"/>
      <c r="G26" s="64"/>
      <c r="H26" s="64"/>
      <c r="I26" s="64"/>
      <c r="J26" s="64"/>
      <c r="K26" s="64"/>
      <c r="L26" s="64"/>
      <c r="M26" s="64"/>
      <c r="N26" s="77"/>
      <c r="O26" s="77"/>
      <c r="P26" s="64"/>
      <c r="Q26" s="64"/>
      <c r="R26" s="64"/>
      <c r="S26" s="64"/>
      <c r="T26" s="64"/>
      <c r="U26" s="64"/>
      <c r="V26" s="64"/>
      <c r="W26" s="64"/>
      <c r="X26" s="64"/>
      <c r="Y26" s="64"/>
    </row>
    <row r="27" spans="1:32" s="1" customFormat="1" ht="13.5" x14ac:dyDescent="0.15"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</row>
    <row r="28" spans="1:32" s="8" customFormat="1" ht="32.25" customHeight="1" x14ac:dyDescent="0.15">
      <c r="B28" s="190" t="s">
        <v>63</v>
      </c>
      <c r="C28" s="190"/>
      <c r="D28" s="190"/>
      <c r="E28" s="190"/>
      <c r="F28" s="78"/>
      <c r="G28" s="78"/>
      <c r="H28" s="78"/>
      <c r="I28" s="11"/>
      <c r="J28" s="11"/>
      <c r="K28" s="11"/>
      <c r="L28" s="11"/>
      <c r="M28" s="11"/>
      <c r="O28" s="10"/>
      <c r="Q28" s="11"/>
      <c r="S28" s="183" t="s">
        <v>86</v>
      </c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</row>
    <row r="29" spans="1:32" s="8" customFormat="1" ht="7.5" customHeight="1" thickBot="1" x14ac:dyDescent="0.2">
      <c r="E29" s="9"/>
      <c r="G29" s="10"/>
      <c r="I29" s="11"/>
      <c r="J29" s="11"/>
      <c r="K29" s="11"/>
      <c r="L29" s="11"/>
      <c r="M29" s="11"/>
      <c r="O29" s="10"/>
      <c r="Q29" s="11"/>
      <c r="S29" s="10"/>
      <c r="U29" s="11"/>
      <c r="V29" s="11"/>
      <c r="W29" s="11"/>
      <c r="X29" s="11"/>
      <c r="Y29" s="11"/>
    </row>
    <row r="30" spans="1:32" ht="62.25" customHeight="1" thickTop="1" x14ac:dyDescent="0.15">
      <c r="B30" s="191"/>
      <c r="C30" s="192"/>
      <c r="D30" s="193"/>
      <c r="E30" s="167" t="str">
        <f>B31</f>
        <v>VISPO</v>
      </c>
      <c r="F30" s="178"/>
      <c r="G30" s="178"/>
      <c r="H30" s="179"/>
      <c r="I30" s="157" t="str">
        <f>B32</f>
        <v>A.C Livent</v>
      </c>
      <c r="J30" s="178"/>
      <c r="K30" s="178"/>
      <c r="L30" s="179"/>
      <c r="M30" s="157" t="str">
        <f>B33</f>
        <v>深津ＦＣ</v>
      </c>
      <c r="N30" s="178"/>
      <c r="O30" s="178"/>
      <c r="P30" s="179"/>
      <c r="Q30" s="157" t="str">
        <f>B34</f>
        <v>フェルネーロ</v>
      </c>
      <c r="R30" s="178"/>
      <c r="S30" s="178"/>
      <c r="T30" s="178"/>
      <c r="U30" s="133" t="s">
        <v>3</v>
      </c>
      <c r="V30" s="126"/>
      <c r="W30" s="14" t="s">
        <v>4</v>
      </c>
      <c r="X30" s="14" t="s">
        <v>5</v>
      </c>
      <c r="Y30" s="15" t="s">
        <v>6</v>
      </c>
      <c r="Z30" s="15" t="s">
        <v>7</v>
      </c>
      <c r="AA30" s="125" t="s">
        <v>8</v>
      </c>
      <c r="AB30" s="126"/>
      <c r="AC30" s="125" t="s">
        <v>9</v>
      </c>
      <c r="AD30" s="127"/>
    </row>
    <row r="31" spans="1:32" ht="62.25" customHeight="1" x14ac:dyDescent="0.15">
      <c r="B31" s="177" t="s">
        <v>76</v>
      </c>
      <c r="C31" s="175"/>
      <c r="D31" s="176"/>
      <c r="E31" s="128"/>
      <c r="F31" s="184"/>
      <c r="G31" s="184"/>
      <c r="H31" s="185"/>
      <c r="I31" s="17" t="str">
        <f>IF(J31="","",IF(J31&gt;L31,"○",IF(J31&lt;L31,"●","△")))</f>
        <v>○</v>
      </c>
      <c r="J31" s="18">
        <v>2</v>
      </c>
      <c r="K31" s="19" t="s">
        <v>13</v>
      </c>
      <c r="L31" s="20">
        <v>1</v>
      </c>
      <c r="M31" s="17" t="str">
        <f>IF(N31="","",IF(N31&gt;P31,"○",IF(N31&lt;P31,"●","△")))</f>
        <v>●</v>
      </c>
      <c r="N31" s="18">
        <v>2</v>
      </c>
      <c r="O31" s="19" t="s">
        <v>13</v>
      </c>
      <c r="P31" s="20">
        <v>3</v>
      </c>
      <c r="Q31" s="17" t="str">
        <f>IF(R31="","",IF(R31&gt;T31,"○",IF(R31&lt;T31,"●","△")))</f>
        <v>●</v>
      </c>
      <c r="R31" s="18">
        <v>1</v>
      </c>
      <c r="S31" s="19" t="s">
        <v>13</v>
      </c>
      <c r="T31" s="21">
        <v>2</v>
      </c>
      <c r="U31" s="107">
        <f>IF(I31="","",W31*3+X31*1)</f>
        <v>3</v>
      </c>
      <c r="V31" s="108"/>
      <c r="W31" s="22">
        <f>COUNTIF(E31:T31,"○")</f>
        <v>1</v>
      </c>
      <c r="X31" s="22">
        <f>COUNTIF(E31:T31,"△")</f>
        <v>0</v>
      </c>
      <c r="Y31" s="23">
        <f>J31+N31+R31</f>
        <v>5</v>
      </c>
      <c r="Z31" s="23">
        <f>L31+P31+T31</f>
        <v>6</v>
      </c>
      <c r="AA31" s="109">
        <f>IF(U31="","",Y31-Z31)</f>
        <v>-1</v>
      </c>
      <c r="AB31" s="110"/>
      <c r="AC31" s="111">
        <v>2</v>
      </c>
      <c r="AD31" s="112"/>
    </row>
    <row r="32" spans="1:32" ht="62.25" customHeight="1" x14ac:dyDescent="0.15">
      <c r="B32" s="177" t="s">
        <v>77</v>
      </c>
      <c r="C32" s="175"/>
      <c r="D32" s="176"/>
      <c r="E32" s="24" t="str">
        <f>IF(I31="","",IF(F32&gt;H32,"○",IF(F32&lt;H32,"●","△")))</f>
        <v>●</v>
      </c>
      <c r="F32" s="25">
        <f>IF(L31="","",L31)</f>
        <v>1</v>
      </c>
      <c r="G32" s="19" t="s">
        <v>13</v>
      </c>
      <c r="H32" s="26">
        <f>IF(J31="","",J31)</f>
        <v>2</v>
      </c>
      <c r="I32" s="104"/>
      <c r="J32" s="184"/>
      <c r="K32" s="184"/>
      <c r="L32" s="185"/>
      <c r="M32" s="17" t="str">
        <f>IF(N32="","",IF(N32&gt;P32,"○",IF(N32&lt;P32,"●","△")))</f>
        <v>●</v>
      </c>
      <c r="N32" s="18">
        <v>0</v>
      </c>
      <c r="O32" s="19" t="s">
        <v>13</v>
      </c>
      <c r="P32" s="20">
        <v>2</v>
      </c>
      <c r="Q32" s="17" t="str">
        <f>IF(R32="","",IF(R32&gt;T32,"○",IF(R32&lt;T32,"●","△")))</f>
        <v>○</v>
      </c>
      <c r="R32" s="18">
        <v>1</v>
      </c>
      <c r="S32" s="19" t="s">
        <v>13</v>
      </c>
      <c r="T32" s="21">
        <v>0</v>
      </c>
      <c r="U32" s="107">
        <f>IF(M32="","",W32*3+X32*1)</f>
        <v>3</v>
      </c>
      <c r="V32" s="108"/>
      <c r="W32" s="22">
        <f>COUNTIF(E32:T32,"○")</f>
        <v>1</v>
      </c>
      <c r="X32" s="22">
        <f>COUNTIF(E32:T32,"△")</f>
        <v>0</v>
      </c>
      <c r="Y32" s="23">
        <f>F32+N32+R32</f>
        <v>2</v>
      </c>
      <c r="Z32" s="23">
        <f>H32+P32+T32</f>
        <v>4</v>
      </c>
      <c r="AA32" s="109">
        <f>IF(U32="","",Y32-Z32)</f>
        <v>-2</v>
      </c>
      <c r="AB32" s="110"/>
      <c r="AC32" s="111">
        <v>4</v>
      </c>
      <c r="AD32" s="112"/>
    </row>
    <row r="33" spans="1:30" ht="62.25" customHeight="1" x14ac:dyDescent="0.15">
      <c r="B33" s="177" t="s">
        <v>39</v>
      </c>
      <c r="C33" s="175"/>
      <c r="D33" s="176"/>
      <c r="E33" s="24" t="str">
        <f>IF(M31="","",IF(F33&gt;H33,"○",IF(F33&lt;H33,"●","△")))</f>
        <v>○</v>
      </c>
      <c r="F33" s="25">
        <f>IF(P31="","",P31)</f>
        <v>3</v>
      </c>
      <c r="G33" s="19" t="s">
        <v>13</v>
      </c>
      <c r="H33" s="26">
        <f>IF(N31="","",N31)</f>
        <v>2</v>
      </c>
      <c r="I33" s="17" t="str">
        <f>IF(M32="","",IF(J33&gt;L33,"○",IF(J33&lt;L33,"●","△")))</f>
        <v>○</v>
      </c>
      <c r="J33" s="25">
        <f>IF(P32="","",P32)</f>
        <v>2</v>
      </c>
      <c r="K33" s="19" t="s">
        <v>13</v>
      </c>
      <c r="L33" s="26">
        <f>IF(N32="","",N32)</f>
        <v>0</v>
      </c>
      <c r="M33" s="104"/>
      <c r="N33" s="184"/>
      <c r="O33" s="184"/>
      <c r="P33" s="185"/>
      <c r="Q33" s="17" t="str">
        <f>IF(R33="","",IF(R33&gt;T33,"○",IF(R33&lt;T33,"●","△")))</f>
        <v>○</v>
      </c>
      <c r="R33" s="79">
        <v>1</v>
      </c>
      <c r="S33" s="19" t="s">
        <v>13</v>
      </c>
      <c r="T33" s="21">
        <v>0</v>
      </c>
      <c r="U33" s="107">
        <f>IF(Q33="","",W33*3+X33*1)</f>
        <v>9</v>
      </c>
      <c r="V33" s="108"/>
      <c r="W33" s="22">
        <f>COUNTIF(E33:T33,"○")</f>
        <v>3</v>
      </c>
      <c r="X33" s="22">
        <f>COUNTIF(E33:T33,"△")</f>
        <v>0</v>
      </c>
      <c r="Y33" s="23">
        <f>F33+J33+R33</f>
        <v>6</v>
      </c>
      <c r="Z33" s="23">
        <f>H33+L33+T33</f>
        <v>2</v>
      </c>
      <c r="AA33" s="109">
        <f>IF(U33="","",Y33-Z33)</f>
        <v>4</v>
      </c>
      <c r="AB33" s="110"/>
      <c r="AC33" s="111">
        <v>1</v>
      </c>
      <c r="AD33" s="112"/>
    </row>
    <row r="34" spans="1:30" ht="62.25" customHeight="1" thickBot="1" x14ac:dyDescent="0.2">
      <c r="B34" s="171" t="s">
        <v>78</v>
      </c>
      <c r="C34" s="172"/>
      <c r="D34" s="173"/>
      <c r="E34" s="27" t="str">
        <f>IF(Q31="","",IF(F34&gt;H34,"○",IF(F34&lt;H34,"●","△")))</f>
        <v>○</v>
      </c>
      <c r="F34" s="28">
        <f>IF(T31="","",T31)</f>
        <v>2</v>
      </c>
      <c r="G34" s="29" t="s">
        <v>13</v>
      </c>
      <c r="H34" s="30">
        <f>IF(R31="","",R31)</f>
        <v>1</v>
      </c>
      <c r="I34" s="31" t="str">
        <f>IF(Q32="","",IF(J34&gt;L34,"○",IF(J34&lt;L34,"●","△")))</f>
        <v>●</v>
      </c>
      <c r="J34" s="28">
        <f>IF(T32="","",T32)</f>
        <v>0</v>
      </c>
      <c r="K34" s="29" t="s">
        <v>13</v>
      </c>
      <c r="L34" s="30">
        <f>IF(R32="","",R32)</f>
        <v>1</v>
      </c>
      <c r="M34" s="31" t="str">
        <f>IF(Q33="","",IF(N34&gt;P34,"○",IF(N34&lt;P34,"●","△")))</f>
        <v>●</v>
      </c>
      <c r="N34" s="80">
        <f>IF(T33="","",T33)</f>
        <v>0</v>
      </c>
      <c r="O34" s="29" t="s">
        <v>13</v>
      </c>
      <c r="P34" s="30">
        <f>IF(R33="","",R33)</f>
        <v>1</v>
      </c>
      <c r="Q34" s="116"/>
      <c r="R34" s="182"/>
      <c r="S34" s="182"/>
      <c r="T34" s="182"/>
      <c r="U34" s="119">
        <f>IF(E34="","",W34*3+X34*1)</f>
        <v>3</v>
      </c>
      <c r="V34" s="120"/>
      <c r="W34" s="32">
        <f>COUNTIF(E34:T34,"○")</f>
        <v>1</v>
      </c>
      <c r="X34" s="32">
        <f>COUNTIF(E34:T34,"△")</f>
        <v>0</v>
      </c>
      <c r="Y34" s="33">
        <f>F34+J34+N34</f>
        <v>2</v>
      </c>
      <c r="Z34" s="33">
        <f>H34+L34+P34</f>
        <v>3</v>
      </c>
      <c r="AA34" s="121">
        <f>IF(U34="","",Y34-Z34)</f>
        <v>-1</v>
      </c>
      <c r="AB34" s="122"/>
      <c r="AC34" s="123">
        <v>3</v>
      </c>
      <c r="AD34" s="124"/>
    </row>
    <row r="35" spans="1:30" ht="7.5" customHeight="1" thickTop="1" x14ac:dyDescent="0.15">
      <c r="B35" s="53"/>
      <c r="C35" s="53"/>
      <c r="D35" s="54"/>
      <c r="E35" s="55"/>
      <c r="F35" s="56"/>
      <c r="G35" s="54"/>
      <c r="H35" s="57"/>
      <c r="I35" s="55"/>
      <c r="J35" s="56"/>
      <c r="K35" s="54"/>
      <c r="L35" s="57"/>
      <c r="M35" s="55"/>
      <c r="N35" s="58"/>
      <c r="O35" s="54"/>
      <c r="P35" s="59"/>
      <c r="Q35" s="54"/>
      <c r="R35" s="58"/>
      <c r="S35" s="58"/>
      <c r="T35" s="58"/>
      <c r="U35" s="60"/>
      <c r="V35" s="60"/>
      <c r="W35" s="60"/>
      <c r="X35" s="60"/>
      <c r="Y35" s="60"/>
      <c r="Z35" s="60"/>
      <c r="AA35" s="61"/>
      <c r="AB35" s="61"/>
      <c r="AC35" s="61"/>
      <c r="AD35" s="62"/>
    </row>
    <row r="36" spans="1:30" s="1" customFormat="1" ht="12" customHeight="1" x14ac:dyDescent="0.15">
      <c r="A36" s="76"/>
      <c r="C36" s="76"/>
      <c r="D36" s="76"/>
      <c r="G36" s="64"/>
      <c r="H36" s="64"/>
      <c r="I36" s="64"/>
      <c r="J36" s="64"/>
      <c r="K36" s="64"/>
      <c r="L36" s="64"/>
      <c r="M36" s="64"/>
      <c r="N36" s="77"/>
      <c r="O36" s="77"/>
      <c r="P36" s="64"/>
      <c r="Q36" s="64"/>
      <c r="R36" s="64"/>
      <c r="S36" s="64"/>
      <c r="T36" s="64"/>
      <c r="U36" s="64"/>
      <c r="V36" s="64"/>
      <c r="W36" s="64"/>
      <c r="X36" s="64"/>
      <c r="Y36" s="64"/>
    </row>
    <row r="38" spans="1:30" ht="18.75" customHeight="1" x14ac:dyDescent="0.15">
      <c r="B38" s="81" t="s">
        <v>64</v>
      </c>
    </row>
  </sheetData>
  <mergeCells count="64">
    <mergeCell ref="AC15:AD15"/>
    <mergeCell ref="A2:AF2"/>
    <mergeCell ref="B4:AD4"/>
    <mergeCell ref="B7:E7"/>
    <mergeCell ref="M8:P8"/>
    <mergeCell ref="N11:O11"/>
    <mergeCell ref="G13:H13"/>
    <mergeCell ref="M13:P13"/>
    <mergeCell ref="U13:V13"/>
    <mergeCell ref="U7:AF7"/>
    <mergeCell ref="N14:O14"/>
    <mergeCell ref="C15:D15"/>
    <mergeCell ref="K15:L15"/>
    <mergeCell ref="Q15:R15"/>
    <mergeCell ref="Y15:Z15"/>
    <mergeCell ref="G20:H20"/>
    <mergeCell ref="U20:V20"/>
    <mergeCell ref="A16:B17"/>
    <mergeCell ref="E16:F17"/>
    <mergeCell ref="I16:J17"/>
    <mergeCell ref="M16:N17"/>
    <mergeCell ref="O16:P17"/>
    <mergeCell ref="S16:T17"/>
    <mergeCell ref="W16:X17"/>
    <mergeCell ref="AA16:AB17"/>
    <mergeCell ref="AE16:AF17"/>
    <mergeCell ref="N18:O18"/>
    <mergeCell ref="M19:P19"/>
    <mergeCell ref="N21:O21"/>
    <mergeCell ref="N22:O22"/>
    <mergeCell ref="M25:P25"/>
    <mergeCell ref="B28:E28"/>
    <mergeCell ref="B30:D30"/>
    <mergeCell ref="E30:H30"/>
    <mergeCell ref="I30:L30"/>
    <mergeCell ref="M30:P30"/>
    <mergeCell ref="B31:D31"/>
    <mergeCell ref="E31:H31"/>
    <mergeCell ref="U31:V31"/>
    <mergeCell ref="AA31:AB31"/>
    <mergeCell ref="AC31:AD31"/>
    <mergeCell ref="U33:V33"/>
    <mergeCell ref="AA33:AB33"/>
    <mergeCell ref="AC33:AD33"/>
    <mergeCell ref="Q30:T30"/>
    <mergeCell ref="U30:V30"/>
    <mergeCell ref="AA30:AB30"/>
    <mergeCell ref="AC30:AD30"/>
    <mergeCell ref="Q7:T7"/>
    <mergeCell ref="U8:AF8"/>
    <mergeCell ref="U9:AF9"/>
    <mergeCell ref="B34:D34"/>
    <mergeCell ref="Q34:T34"/>
    <mergeCell ref="U34:V34"/>
    <mergeCell ref="AA34:AB34"/>
    <mergeCell ref="AC34:AD34"/>
    <mergeCell ref="S28:AF28"/>
    <mergeCell ref="B32:D32"/>
    <mergeCell ref="I32:L32"/>
    <mergeCell ref="U32:V32"/>
    <mergeCell ref="AA32:AB32"/>
    <mergeCell ref="AC32:AD32"/>
    <mergeCell ref="B33:D33"/>
    <mergeCell ref="M33:P33"/>
  </mergeCells>
  <phoneticPr fontId="3"/>
  <pageMargins left="0.23622047244094491" right="0.27559055118110237" top="0.27559055118110237" bottom="0.23622047244094491" header="0.19685039370078741" footer="0.15748031496062992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【２３日プレ大会予選】</vt:lpstr>
      <vt:lpstr>【２３日プレ大会順位リーグ】</vt:lpstr>
      <vt:lpstr>【２４日本大会予選】 </vt:lpstr>
      <vt:lpstr>【２５日本大会順位別トーナメント・リーグ】</vt:lpstr>
      <vt:lpstr>【２３日プレ大会順位リーグ】!Print_Area</vt:lpstr>
      <vt:lpstr>【２３日プレ大会予選】!Print_Area</vt:lpstr>
      <vt:lpstr>'【２４日本大会予選】 '!Print_Area</vt:lpstr>
      <vt:lpstr>【２５日本大会順位別トーナメント・リーグ】!Print_Area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山田丈</cp:lastModifiedBy>
  <dcterms:created xsi:type="dcterms:W3CDTF">2016-12-28T07:32:56Z</dcterms:created>
  <dcterms:modified xsi:type="dcterms:W3CDTF">2016-12-29T07:19:49Z</dcterms:modified>
</cp:coreProperties>
</file>